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Plan3" sheetId="3" r:id="rId1"/>
    <sheet name="Plan4" sheetId="4" r:id="rId2"/>
  </sheets>
  <calcPr calcId="124519"/>
</workbook>
</file>

<file path=xl/calcChain.xml><?xml version="1.0" encoding="utf-8"?>
<calcChain xmlns="http://schemas.openxmlformats.org/spreadsheetml/2006/main">
  <c r="E41" i="4"/>
  <c r="E23"/>
  <c r="E40"/>
  <c r="E42"/>
  <c r="E19"/>
  <c r="E18"/>
  <c r="E14"/>
  <c r="C157" i="3"/>
  <c r="C146"/>
  <c r="C140"/>
  <c r="C95" l="1"/>
  <c r="C64"/>
  <c r="C171" s="1"/>
  <c r="C52"/>
  <c r="C170" s="1"/>
  <c r="C119"/>
  <c r="C80"/>
  <c r="C89" s="1"/>
  <c r="C91" s="1"/>
  <c r="C38"/>
  <c r="C169" s="1"/>
  <c r="D87" l="1"/>
  <c r="D79"/>
  <c r="D77"/>
  <c r="D75"/>
  <c r="D73"/>
  <c r="D95"/>
  <c r="D86"/>
  <c r="D88" s="1"/>
  <c r="D89" s="1"/>
  <c r="D78"/>
  <c r="D76"/>
  <c r="D74"/>
  <c r="D72"/>
  <c r="D115"/>
  <c r="D104"/>
  <c r="D105" s="1"/>
  <c r="C96"/>
  <c r="C97" s="1"/>
  <c r="D101"/>
  <c r="D112"/>
  <c r="D114"/>
  <c r="D111"/>
  <c r="D113"/>
  <c r="D96" l="1"/>
  <c r="D97" s="1"/>
  <c r="C127" s="1"/>
  <c r="D103"/>
  <c r="D102"/>
  <c r="D106"/>
  <c r="D117"/>
  <c r="D80"/>
  <c r="C125" s="1"/>
  <c r="D107" l="1"/>
  <c r="C128" s="1"/>
  <c r="D91"/>
  <c r="C126" s="1"/>
  <c r="D118"/>
  <c r="D119" s="1"/>
  <c r="C129" s="1"/>
  <c r="C131" l="1"/>
  <c r="C172" l="1"/>
  <c r="C173" s="1"/>
  <c r="C134"/>
  <c r="D138" l="1"/>
  <c r="D140" s="1"/>
  <c r="D141" s="1"/>
  <c r="D144" l="1"/>
  <c r="D146" s="1"/>
  <c r="D147" l="1"/>
  <c r="D155" l="1"/>
  <c r="D151"/>
  <c r="D152"/>
  <c r="D157" l="1"/>
  <c r="D158" s="1"/>
  <c r="C174" s="1"/>
  <c r="C175" s="1"/>
  <c r="C178" l="1"/>
  <c r="C180" s="1"/>
</calcChain>
</file>

<file path=xl/sharedStrings.xml><?xml version="1.0" encoding="utf-8"?>
<sst xmlns="http://schemas.openxmlformats.org/spreadsheetml/2006/main" count="362" uniqueCount="267">
  <si>
    <t>13º Salário</t>
  </si>
  <si>
    <t>INSS</t>
  </si>
  <si>
    <t>Salário Educação</t>
  </si>
  <si>
    <t>MODELO DE PLANILHA DE COMPOSIÇÃO DE CUSTOS E FORMAÇÃO DE PREÇOS</t>
  </si>
  <si>
    <t>Nº Processo:</t>
  </si>
  <si>
    <t xml:space="preserve">Licitação nº </t>
  </si>
  <si>
    <t>Dia ___ / ___ / _____ às ____ : ____ horas</t>
  </si>
  <si>
    <t>Discriminação dos Serviços (dados referentes à contratação)</t>
  </si>
  <si>
    <t>A</t>
  </si>
  <si>
    <t>Data de apresentação da proposta (dia/mês/ano)</t>
  </si>
  <si>
    <t>____ / ____ / ______</t>
  </si>
  <si>
    <t>B</t>
  </si>
  <si>
    <t>Município/UF</t>
  </si>
  <si>
    <t>C</t>
  </si>
  <si>
    <t>D</t>
  </si>
  <si>
    <t>E</t>
  </si>
  <si>
    <t>Nº de meses de execução contratual</t>
  </si>
  <si>
    <t>12 meses</t>
  </si>
  <si>
    <t>Identificação do Serviço</t>
  </si>
  <si>
    <t>Tipo de Serviço</t>
  </si>
  <si>
    <t>Categoria profissional (vinculada à execução contratual)</t>
  </si>
  <si>
    <t>Dados complementares para composição dos custos referente à mão-de-obra</t>
  </si>
  <si>
    <t>Tipo de serviço (mesmo serviço com características distintas)</t>
  </si>
  <si>
    <t>Salário normativo da categoria profissional</t>
  </si>
  <si>
    <t>Data base da categoria (dia/mês/ano)</t>
  </si>
  <si>
    <t>Quantidade</t>
  </si>
  <si>
    <r>
      <t xml:space="preserve">Nota: </t>
    </r>
    <r>
      <rPr>
        <sz val="11.5"/>
        <color indexed="8"/>
        <rFont val="Times New Roman"/>
        <family val="1"/>
      </rPr>
      <t>Deverá ser elaborado um quadro para cada tipo de serviço.</t>
    </r>
  </si>
  <si>
    <t>MÓDULO 1 - COMPOSIÇÃO DA REMUNERAÇÃO</t>
  </si>
  <si>
    <t>I</t>
  </si>
  <si>
    <t>Composição da Remuneração</t>
  </si>
  <si>
    <t>Valor (R$)</t>
  </si>
  <si>
    <t>Salário Base</t>
  </si>
  <si>
    <t>Adicional de periculosidade</t>
  </si>
  <si>
    <t>Adicional noturno</t>
  </si>
  <si>
    <t>Hora noturna adicional</t>
  </si>
  <si>
    <t>F</t>
  </si>
  <si>
    <t>Adicional de hora extra</t>
  </si>
  <si>
    <t>G</t>
  </si>
  <si>
    <t>Outros (especificar)</t>
  </si>
  <si>
    <t>Total da Remuneração</t>
  </si>
  <si>
    <t>MÓDULO 2 - BENEFÍCIOS MENSAIS E DIÁRIOS</t>
  </si>
  <si>
    <t>II</t>
  </si>
  <si>
    <t>Benefícios Mensais e Diários</t>
  </si>
  <si>
    <t>Transporte</t>
  </si>
  <si>
    <t>A.1</t>
  </si>
  <si>
    <t>Desconto Transporte</t>
  </si>
  <si>
    <t>Auxílio alimentação (vales, cesta básica etc.)</t>
  </si>
  <si>
    <t>Assistência médica e familiar</t>
  </si>
  <si>
    <t>Auxílio Creche</t>
  </si>
  <si>
    <t>Seguro de vida, invalidez e funeral</t>
  </si>
  <si>
    <t>Outros (Assistência Odontológica)</t>
  </si>
  <si>
    <t>Total de benefícios mensais e diários</t>
  </si>
  <si>
    <t>III</t>
  </si>
  <si>
    <t>Insumos diversos</t>
  </si>
  <si>
    <t>Total de Insumos Diversos:</t>
  </si>
  <si>
    <r>
      <t xml:space="preserve">Nota: </t>
    </r>
    <r>
      <rPr>
        <sz val="11.5"/>
        <color indexed="8"/>
        <rFont val="Times New Roman"/>
        <family val="1"/>
      </rPr>
      <t>Valores mensais por empregado.</t>
    </r>
  </si>
  <si>
    <t>MÓDULO 4 - ENCARGOS SOCIAIS E TRABALHISTAS</t>
  </si>
  <si>
    <t>Submódulo 4.1 - Encargos previdenciários, FGTS e outras contribuições</t>
  </si>
  <si>
    <t>4.1</t>
  </si>
  <si>
    <t>Encargos previdenciários e FGTS</t>
  </si>
  <si>
    <t>%</t>
  </si>
  <si>
    <t>SESI OU SESC</t>
  </si>
  <si>
    <t>SENAI OU SENAC</t>
  </si>
  <si>
    <t>INCRA</t>
  </si>
  <si>
    <t>FGTS</t>
  </si>
  <si>
    <t>SEBRAE</t>
  </si>
  <si>
    <t>4.2</t>
  </si>
  <si>
    <t xml:space="preserve">13º Salário </t>
  </si>
  <si>
    <t>Subtotal</t>
  </si>
  <si>
    <t>Submódulo 4.3 - Afastamento Maternidade</t>
  </si>
  <si>
    <t>4.3</t>
  </si>
  <si>
    <t>Afastamento Maternidade</t>
  </si>
  <si>
    <t>Incidência do submódulo 4.1 sobre afastamento maternidade</t>
  </si>
  <si>
    <t>Submódulo 4.4 – Provisão para Rescisão</t>
  </si>
  <si>
    <t>4.4</t>
  </si>
  <si>
    <t>Provisão para Rescisão</t>
  </si>
  <si>
    <t>Submódulo 4.5 - Custo de Reposição do Profissional Ausente</t>
  </si>
  <si>
    <t>4.5</t>
  </si>
  <si>
    <t>Composição do custo de Reposição do Profissional Ausente</t>
  </si>
  <si>
    <t>Férias e terço constitucional de férias</t>
  </si>
  <si>
    <t>Ausência por doença</t>
  </si>
  <si>
    <t>Licença paternidade</t>
  </si>
  <si>
    <t>Ausências legais</t>
  </si>
  <si>
    <t>Ausência por acidente de trabalho</t>
  </si>
  <si>
    <t>Incidência do submódulo 4.1 sobre o Custo de Reposição</t>
  </si>
  <si>
    <t>QUADRO RESUMO - MÓDULO 4: ENCARGOS SOCIAIS E TRABALHISTAS</t>
  </si>
  <si>
    <t>Módulo 4 - Encargos Sociais e Trabalhistas</t>
  </si>
  <si>
    <t>4.6</t>
  </si>
  <si>
    <t>Custos Indiretos, Tributos e Lucro</t>
  </si>
  <si>
    <t>Tributos</t>
  </si>
  <si>
    <t>Tributos Federais (especificar)</t>
  </si>
  <si>
    <t>PIS</t>
  </si>
  <si>
    <t>COFINS</t>
  </si>
  <si>
    <t>Tributos Estaduais (especificar)</t>
  </si>
  <si>
    <t>Tributos Municipais (especificar)</t>
  </si>
  <si>
    <t>ISSQN</t>
  </si>
  <si>
    <t>Outros Tributos (especificar)</t>
  </si>
  <si>
    <t xml:space="preserve">Anexo II – B </t>
  </si>
  <si>
    <t>Quadro-resumo do Custo por empregado – (Valor por empregado)</t>
  </si>
  <si>
    <t>Mão-de-Obra vinculada à execução contratual (valor por empregado)</t>
  </si>
  <si>
    <t>(R$)</t>
  </si>
  <si>
    <t>Módulo 1 - Composição da Remuneração</t>
  </si>
  <si>
    <t>Módulo 2 - Benefícios Mensais e Diários</t>
  </si>
  <si>
    <t>Módulo 3 - Insumos Diversos (uniformes, materiais, equipamentos e outros).</t>
  </si>
  <si>
    <t>Subtotal (A + B + C + D):</t>
  </si>
  <si>
    <t>Módulo 5 - Custos Indiretos, Tributos e Lucro</t>
  </si>
  <si>
    <t>Ex.: Pregão Eletrônico nº XX/2019</t>
  </si>
  <si>
    <t>Ano do Acordo ou Convenção Coletiva</t>
  </si>
  <si>
    <t>2019/2021</t>
  </si>
  <si>
    <t>Unidade de Medida</t>
  </si>
  <si>
    <t>Quantidade a contratar</t>
  </si>
  <si>
    <t>Limpeza e Conservação</t>
  </si>
  <si>
    <t>m²</t>
  </si>
  <si>
    <t>Varredor</t>
  </si>
  <si>
    <t>1º de fevereiro</t>
  </si>
  <si>
    <t>Adicional de insalubridade (20%)</t>
  </si>
  <si>
    <r>
      <t xml:space="preserve">Nota: </t>
    </r>
    <r>
      <rPr>
        <sz val="11.5"/>
        <color indexed="8"/>
        <rFont val="Times New Roman"/>
        <family val="1"/>
      </rPr>
      <t>Será desclassificada a proposta cujo valor do salário for inferior ao estimado e cujas taxas de encargos sociais básicos não corresponder as da legislação trabalhista, normas ou acordos coletivos de trabalho.</t>
    </r>
  </si>
  <si>
    <t>Uniformes</t>
  </si>
  <si>
    <t>Materiais</t>
  </si>
  <si>
    <t>Equipamentos</t>
  </si>
  <si>
    <t>Outros</t>
  </si>
  <si>
    <t xml:space="preserve">MÓDULO 3 - INSUMOS DIVERSOS </t>
  </si>
  <si>
    <t>Submódulo 4.2 - 13º (décimo terceiro) Salário e Adicional de Férias</t>
  </si>
  <si>
    <t>Incidência do Submódulo 4.1 sobre 13º (décimo terceiro) Salário e Adicional de Férias</t>
  </si>
  <si>
    <t>4.4.1</t>
  </si>
  <si>
    <t>4.4.2</t>
  </si>
  <si>
    <t>4.4.3</t>
  </si>
  <si>
    <t>4.4.4</t>
  </si>
  <si>
    <t>4.4.5</t>
  </si>
  <si>
    <t>4.4.6</t>
  </si>
  <si>
    <t>4.3.1</t>
  </si>
  <si>
    <t>4.3.2</t>
  </si>
  <si>
    <t>4.2.1</t>
  </si>
  <si>
    <t>4.2.2</t>
  </si>
  <si>
    <t>4.2.3</t>
  </si>
  <si>
    <t>Aviso prévio indenizado (percentual incidente s/ total remuneração)</t>
  </si>
  <si>
    <t>Incidência do FGTS s/aviso prévio indenizado (item 4.4.1)</t>
  </si>
  <si>
    <t>Multa do FGTS e contribuições sociais s/aviso prévio indenizado  (item 4.4.1)</t>
  </si>
  <si>
    <t>Aviso prévio trabalhado (percentual incidente s/ total remuneração)</t>
  </si>
  <si>
    <t>Incidência do submódulo 4.1 s/aviso prévio trabalhado  (item 4.4.4)</t>
  </si>
  <si>
    <t>Multa FGTS  e contribuições sociais do aviso prévio trabalhado (item 4.4.4)</t>
  </si>
  <si>
    <t>4.5.1</t>
  </si>
  <si>
    <t>4.5.2</t>
  </si>
  <si>
    <t>4.5.3</t>
  </si>
  <si>
    <t>4.5.4</t>
  </si>
  <si>
    <t>4.5.5</t>
  </si>
  <si>
    <t>4.5.6</t>
  </si>
  <si>
    <t>4.5.7</t>
  </si>
  <si>
    <t>Encargos Previdênciários, FGTS e outras contribuições - total submódulo 4.1</t>
  </si>
  <si>
    <t>4.1.1</t>
  </si>
  <si>
    <t>4.1.2</t>
  </si>
  <si>
    <t>4.1.3</t>
  </si>
  <si>
    <t>4.1.4</t>
  </si>
  <si>
    <t>4.1.5</t>
  </si>
  <si>
    <t>4.1.6</t>
  </si>
  <si>
    <t>4.1.7</t>
  </si>
  <si>
    <t>4.1.8</t>
  </si>
  <si>
    <t>Total - Submódulo 4.1</t>
  </si>
  <si>
    <t>Total - Submódulo 4.2</t>
  </si>
  <si>
    <t>Total - Submódulo 4.3</t>
  </si>
  <si>
    <t>Total  - Submódulo 4.4</t>
  </si>
  <si>
    <t>Total  - Submódulo 4.5</t>
  </si>
  <si>
    <t>13º (décimo terceiro) Salário - total submódulo 4.2</t>
  </si>
  <si>
    <t>Outros (Especificar) - total submódulo 4.1</t>
  </si>
  <si>
    <t>Afastamento Maternidade - total submódulo 4.3</t>
  </si>
  <si>
    <t>Custo de Rescisão - total submódulo 4.4</t>
  </si>
  <si>
    <t>Custo de Reposição do Profissional Ausente - total submódulo 4.5</t>
  </si>
  <si>
    <t>RESUMO DOS MÓDULOS 1 A 4 PARA INCIDENCIA DE CUSTOS INDIRETOS</t>
  </si>
  <si>
    <t>SUBTOTAL módulos (1+2+3+4)</t>
  </si>
  <si>
    <t>Total - módulo 4</t>
  </si>
  <si>
    <t>Custos Indiretos (despesas administrativas/operacionais)</t>
  </si>
  <si>
    <t xml:space="preserve">Seguro acidente do trabalho (RAT x FAP) (3%X 1%) </t>
  </si>
  <si>
    <t>Férias e adicional de Férias</t>
  </si>
  <si>
    <t>MÓDULO 5 - CUSTOS INDIRETOS, LUCRO E TRIBUTOS</t>
  </si>
  <si>
    <t>5.1</t>
  </si>
  <si>
    <t>5.1.1</t>
  </si>
  <si>
    <t>5.1.2</t>
  </si>
  <si>
    <t>Outras despesas (especificar)</t>
  </si>
  <si>
    <t>5.2</t>
  </si>
  <si>
    <t>Lucro</t>
  </si>
  <si>
    <t>5.2.1</t>
  </si>
  <si>
    <t>Lucro incidente sobre subtotal anterior (módulos 1+2+3+4+5.1)</t>
  </si>
  <si>
    <t>Subtotal módulos (1+2+3+4+5.1)</t>
  </si>
  <si>
    <t>Subtotal  - Submódulo 5.1</t>
  </si>
  <si>
    <t>Subtotal  - Submódulo 5.2</t>
  </si>
  <si>
    <t>5.3</t>
  </si>
  <si>
    <t>5.3.1</t>
  </si>
  <si>
    <t>5.3.1.1</t>
  </si>
  <si>
    <t>5.3.1.2</t>
  </si>
  <si>
    <t>5.3.2</t>
  </si>
  <si>
    <t>5.3.3</t>
  </si>
  <si>
    <t>5.3.3.1</t>
  </si>
  <si>
    <t>5.3.4</t>
  </si>
  <si>
    <t>Subtotal módulo 5.3</t>
  </si>
  <si>
    <t>Total de Custos Indoiretos, Lucro e Tributos - módulo 5</t>
  </si>
  <si>
    <t>Subtotal módulos (1+2+3+4+5.1+5.2)</t>
  </si>
  <si>
    <t>Valor total por empregado:</t>
  </si>
  <si>
    <t>MEMÓRIA DE CÁLCULO</t>
  </si>
  <si>
    <t>FUNDAMENTO</t>
  </si>
  <si>
    <t>-</t>
  </si>
  <si>
    <t>Art. 22, Inciso I, da Lei nº 8.212/91.</t>
  </si>
  <si>
    <t>Art. 15, Lei nº 8.030/90 e Art. 7º, III, CF.</t>
  </si>
  <si>
    <t>Art. 3º, Lei n.º 8.036/90.</t>
  </si>
  <si>
    <t>Decreto n.º 2.318/86.</t>
  </si>
  <si>
    <t>Lei n.º 7.787/89 e DL n.º 1.146/70.</t>
  </si>
  <si>
    <t>Art. 8º, Lei n.º 8.029/90 e Lei n.º 8.154/90.</t>
  </si>
  <si>
    <t>Art. 3º, Inciso I, Decreto n.º 87.043/82.</t>
  </si>
  <si>
    <t xml:space="preserve">TOTAL - GRUPO A </t>
  </si>
  <si>
    <t>3% (RAT) x 1,000 (FAP) = 3,000%</t>
  </si>
  <si>
    <t>SESI/SESC</t>
  </si>
  <si>
    <t>SENAI/SENAC</t>
  </si>
  <si>
    <t>Seguro Acidente de trabalho – RAT x FAP</t>
  </si>
  <si>
    <t>Submódulo 4.1 - ENCARGOS SOCIAIS E TRABALHISTAS SOBRE A REMUNERAÇÃO</t>
  </si>
  <si>
    <t>[(1/12)x100] = 8,333%</t>
  </si>
  <si>
    <t>Art. 7º, VIII, CF/88.</t>
  </si>
  <si>
    <t>{[(1+1/3)/12]x100} = 11,111%</t>
  </si>
  <si>
    <t>Art. 7º, XVII, CF/88.</t>
  </si>
  <si>
    <t>Art. 59 a 63 da Lei 8.213, de 1991.</t>
  </si>
  <si>
    <t>{[(15/30)/12]*0,08}x100 = 0,333%</t>
  </si>
  <si>
    <t>Art. 19 a 23 da Lei n.º 8.213/91.</t>
  </si>
  <si>
    <t>{[(1/30)/12]x100} = 0,278%</t>
  </si>
  <si>
    <t>Art. 473 da CLT.</t>
  </si>
  <si>
    <t>[(0,1111x0,02x0,333)x100] = 0,074%</t>
  </si>
  <si>
    <t>Impacto do item férias sobre a licença maternidade.</t>
  </si>
  <si>
    <t>Art. 7º, XIX, CF/88 e 10, § 1º, da CLT.</t>
  </si>
  <si>
    <t>³ Estimativa de 1 (uma) licença de 15 (quinze) dias por ano para 8% (oito por cento) dos empregados.</t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</si>
  <si>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Estimativa de 1 (uma) ausência por ano. </t>
    </r>
  </si>
  <si>
    <t>Submódulo 4.2 - ENCARGOS SOCIAIS E TRABALHISTAS SOBRE A REMUNERAÇÃO</t>
  </si>
  <si>
    <t>Férias (Incluindo 1/3 constitucional)</t>
  </si>
  <si>
    <t>Submódulo 4.3 - AFASTAMENTO MATERNIDADE</t>
  </si>
  <si>
    <t xml:space="preserve">Férias sobre Licença Maternidade </t>
  </si>
  <si>
    <t>Submódulo 4.4 - PROVISÃO PARA AFASTAMENTO</t>
  </si>
  <si>
    <t>Auxílio Doença²</t>
  </si>
  <si>
    <r>
      <t>Faltas Legais</t>
    </r>
    <r>
      <rPr>
        <vertAlign val="superscript"/>
        <sz val="9"/>
        <color indexed="8"/>
        <rFont val="Calibri"/>
        <family val="2"/>
      </rPr>
      <t>4</t>
    </r>
  </si>
  <si>
    <t>¹ Férias sobre licença maternidade. O salário referente ao período de licença maternidade é coberto pela previdência social, inclusive a gratificação natalina respectiva, de modo que o salário do substituto e o décimo terceiro respectivo já consta na planilha de custos. Contudo, a previdência social não cobre a remuneração de férias proporcional ao período da licença, de modo que a planilha acaba não cobrindo as férias do substituto. Para resolver tal situação, deve-se incluir um item no Grupo B para cotar as férias sobre licença maternidade. Para tanto, sugere-se o seguinte cálculo: 11,11% = 0,1111 (custo sobre os salários das férias integrais dos trabalhadores), 2% = 0,02 (percentual estatístico adotado como de empregadas que se afastam por licença maternidade), 4 meses ao ano = 4/12 = 0,3333 (período em um ano que se referem as férias proporcionais ora calculadas). Cálculo [(0,1111 x 0,02 x 0,333) x 100] = [0,0007 x 100] = 0,07%.</t>
  </si>
  <si>
    <t>Aviso Prévio Indenizado¹</t>
  </si>
  <si>
    <t>[(1/12)x 0,05)x100] = 0,42%</t>
  </si>
  <si>
    <t>Art. 7º, XXI, CF/88, 477, 487 a 491 CLT.</t>
  </si>
  <si>
    <t>0,08 x 0,5 x 0,9 x (1 + 5/56 + 5/56 + 1/3 * 5/56) = 4,35%</t>
  </si>
  <si>
    <t>Multa do FGTS e contribuições sociais s/aviso prévio indenizado²</t>
  </si>
  <si>
    <t>Incidência do FGTS s/aviso prévio indenizado</t>
  </si>
  <si>
    <t>Aplicar o percentual do FGTS sobre o Aviso Prévio Indenizado.</t>
  </si>
  <si>
    <t>Lei Complementar nº 110,  de 29 de junho de 2001.</t>
  </si>
  <si>
    <t>((7/30)/12)x0,02 x 100 = 0,04%</t>
  </si>
  <si>
    <t>¹ Estimativa de que 5% (cinco por cento) dos empregados serão substituídos durante um ano.</t>
  </si>
  <si>
    <t>Aviso Prévio Trabalhado³</t>
  </si>
  <si>
    <t xml:space="preserve">³Redução de 7 dias ou de 2h por dia. Percentual relativo a contrato de 12 (doze) meses. </t>
  </si>
  <si>
    <t xml:space="preserve">² Multa de 40% do FGTS em relação aos trabalhadores demitidos. </t>
  </si>
  <si>
    <t>Submódulo 4.5 - PROVISÃO PARA AFASTAMENTO</t>
  </si>
  <si>
    <t>{[(5,96/30)/12]x100} = 1,66%</t>
  </si>
  <si>
    <t>{[(1+1/3)/12]x100} = 11,11%</t>
  </si>
  <si>
    <t>{[(5/30)/12]x0,015}x 100 = 0,02%</t>
  </si>
  <si>
    <t>Férias sobre Licença Maternidade</t>
  </si>
  <si>
    <r>
      <t>Acidente de Trabalho</t>
    </r>
    <r>
      <rPr>
        <sz val="5"/>
        <color theme="1"/>
        <rFont val="Calibri"/>
        <family val="2"/>
      </rPr>
      <t>5</t>
    </r>
  </si>
  <si>
    <t>Licença Paternidade³</t>
  </si>
  <si>
    <t>³ Estimativa de 1,5% (um inteiro e cinco décimos por cento) dos empregados usufruindo 5 (cinco) dias da licença por ano.</t>
  </si>
  <si>
    <t>² Estimativa de 5,96 (cinco, noventa e seis) dias de licença p/ano.</t>
  </si>
  <si>
    <t>RAT x FAP, em que:                                                                                        RAT – 3% (Assistência Social - código CNAE 8800-6/00 do Anexo V do Decreto n.º 3.048/1999)                                                                                                FAP – 1,000 (conforme Decreto nº 3.048/1999, casa empresa precisa consultar o seu FAP no site http://www.previdencia.gov.br/saude-e-seguranca-do-trabalhador/politicas-de-prevencao/fator-acidentario-de-prevencao-fap/)</t>
  </si>
  <si>
    <r>
      <t xml:space="preserve">Nota 2: </t>
    </r>
    <r>
      <rPr>
        <sz val="11.5"/>
        <color indexed="8"/>
        <rFont val="Times New Roman"/>
        <family val="1"/>
      </rPr>
      <t>Seguro Acidente de trabalho varia de acordo com a empresa</t>
    </r>
  </si>
  <si>
    <r>
      <t xml:space="preserve">Nota 1: </t>
    </r>
    <r>
      <rPr>
        <sz val="11.5"/>
        <color indexed="8"/>
        <rFont val="Times New Roman"/>
        <family val="1"/>
      </rPr>
      <t>Encargos Previdenciários ( INSS, Sistema S, Incra, Salário Educação) variam de acordo o regime tributário da empresa (Simples Nacional, Lucro Presumido ou Lucro Real)</t>
    </r>
  </si>
  <si>
    <r>
      <t xml:space="preserve">Nota 2: </t>
    </r>
    <r>
      <rPr>
        <sz val="11.5"/>
        <color indexed="8"/>
        <rFont val="Times New Roman"/>
        <family val="1"/>
      </rPr>
      <t>O valor referente a tributos é obtido aplicando-se o percentual sobre o valor do faturamento.</t>
    </r>
  </si>
  <si>
    <r>
      <t xml:space="preserve">Nota 1 : </t>
    </r>
    <r>
      <rPr>
        <sz val="11.5"/>
        <color indexed="8"/>
        <rFont val="Times New Roman"/>
        <family val="1"/>
      </rPr>
      <t>Custos indiretos, tributos e lucro por empregado.</t>
    </r>
  </si>
  <si>
    <r>
      <t xml:space="preserve">Nota 3 : </t>
    </r>
    <r>
      <rPr>
        <sz val="11.5"/>
        <color indexed="8"/>
        <rFont val="Times New Roman"/>
        <family val="1"/>
      </rPr>
      <t>O valor referente a tributos é obtido aplicando-se o percentual sobre o valor do faturamento.</t>
    </r>
  </si>
  <si>
    <r>
      <t xml:space="preserve">Nota 1: </t>
    </r>
    <r>
      <rPr>
        <sz val="11"/>
        <color indexed="8"/>
        <rFont val="Times New Roman"/>
        <family val="1"/>
      </rPr>
      <t>o valor informado deverá ser o custo real do insumo (descontado o valor eventualmente pago pelo empregado).</t>
    </r>
  </si>
  <si>
    <r>
      <t xml:space="preserve">Nota 2: </t>
    </r>
    <r>
      <rPr>
        <sz val="11"/>
        <color indexed="8"/>
        <rFont val="Times New Roman"/>
        <family val="1"/>
      </rPr>
      <t>o valor informado do auxilio alimentação foi retirado da Conveção Coletiva de Trabalho.</t>
    </r>
  </si>
  <si>
    <t>PREÇO MENSAL PARA  40 (UM) VARREDORES (R$)</t>
  </si>
  <si>
    <t>PREÇO DE 40 (QUARENTA) VARREDORES  PARA 5 MESES (R$)</t>
  </si>
</sst>
</file>

<file path=xl/styles.xml><?xml version="1.0" encoding="utf-8"?>
<styleSheet xmlns="http://schemas.openxmlformats.org/spreadsheetml/2006/main">
  <numFmts count="5">
    <numFmt numFmtId="44" formatCode="_ &quot;R$&quot;\ * #,##0.00_ ;_ &quot;R$&quot;\ * \-#,##0.00_ ;_ &quot;R$&quot;\ * &quot;-&quot;??_ ;_ @_ "/>
    <numFmt numFmtId="43" formatCode="_ * #,##0.00_ ;_ * \-#,##0.00_ ;_ * &quot;-&quot;??_ ;_ @_ "/>
    <numFmt numFmtId="164" formatCode="&quot;R$&quot;\ #,##0.00"/>
    <numFmt numFmtId="165" formatCode="_-&quot;R$&quot;\ * #,##0.00_-;\-&quot;R$&quot;\ * #,##0.00_-;_-&quot;R$&quot;\ * &quot;-&quot;??_-;_-@_-"/>
    <numFmt numFmtId="166" formatCode="0.000%"/>
  </numFmts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Arial"/>
      <family val="2"/>
    </font>
    <font>
      <sz val="10"/>
      <color theme="1"/>
      <name val="Times New Roman"/>
      <family val="1"/>
    </font>
    <font>
      <b/>
      <sz val="11.5"/>
      <color theme="1"/>
      <name val="Times New Roman"/>
      <family val="1"/>
    </font>
    <font>
      <sz val="11.5"/>
      <color theme="1"/>
      <name val="Times New Roman"/>
      <family val="1"/>
    </font>
    <font>
      <sz val="11.5"/>
      <color indexed="8"/>
      <name val="Times New Roman"/>
      <family val="1"/>
    </font>
    <font>
      <b/>
      <sz val="14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Times New Roman"/>
      <family val="1"/>
    </font>
    <font>
      <sz val="11"/>
      <color indexed="8"/>
      <name val="Times New Roman"/>
      <family val="1"/>
    </font>
    <font>
      <b/>
      <sz val="11"/>
      <color theme="1"/>
      <name val="Arial"/>
      <family val="2"/>
    </font>
    <font>
      <b/>
      <sz val="9"/>
      <color theme="1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sz val="9"/>
      <color theme="1"/>
      <name val="Calibri"/>
      <family val="2"/>
    </font>
    <font>
      <sz val="9"/>
      <color theme="1"/>
      <name val="Arial"/>
      <family val="2"/>
    </font>
    <font>
      <vertAlign val="superscript"/>
      <sz val="9"/>
      <color indexed="8"/>
      <name val="Calibri"/>
      <family val="2"/>
    </font>
    <font>
      <sz val="9"/>
      <color indexed="8"/>
      <name val="Calibri"/>
      <family val="2"/>
    </font>
    <font>
      <sz val="5"/>
      <color theme="1"/>
      <name val="Calibri"/>
      <family val="2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B3B3B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87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8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6" fillId="0" borderId="14" xfId="0" applyFont="1" applyBorder="1" applyAlignment="1">
      <alignment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12" xfId="0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65" fontId="6" fillId="0" borderId="12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165" fontId="6" fillId="0" borderId="12" xfId="1" applyNumberFormat="1" applyFont="1" applyBorder="1" applyAlignment="1">
      <alignment horizontal="justify" vertical="center" wrapText="1"/>
    </xf>
    <xf numFmtId="0" fontId="9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165" fontId="6" fillId="0" borderId="1" xfId="1" applyNumberFormat="1" applyFont="1" applyBorder="1" applyAlignment="1">
      <alignment horizontal="justify" vertical="center" wrapText="1"/>
    </xf>
    <xf numFmtId="0" fontId="5" fillId="0" borderId="0" xfId="0" applyFont="1" applyBorder="1" applyAlignment="1">
      <alignment horizontal="center" vertical="center"/>
    </xf>
    <xf numFmtId="10" fontId="6" fillId="0" borderId="12" xfId="2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justify" vertical="center" wrapText="1"/>
    </xf>
    <xf numFmtId="10" fontId="5" fillId="2" borderId="14" xfId="2" applyNumberFormat="1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 wrapText="1"/>
    </xf>
    <xf numFmtId="0" fontId="5" fillId="0" borderId="0" xfId="0" applyFont="1" applyAlignment="1">
      <alignment horizontal="justify" vertical="center"/>
    </xf>
    <xf numFmtId="165" fontId="6" fillId="0" borderId="12" xfId="0" applyNumberFormat="1" applyFont="1" applyBorder="1" applyAlignment="1">
      <alignment horizontal="justify" vertical="center" wrapText="1"/>
    </xf>
    <xf numFmtId="0" fontId="1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0" fillId="0" borderId="1" xfId="0" applyBorder="1"/>
    <xf numFmtId="0" fontId="0" fillId="0" borderId="0" xfId="0" applyBorder="1"/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9" xfId="0" applyNumberFormat="1" applyFont="1" applyBorder="1" applyAlignment="1">
      <alignment horizontal="center" vertical="center" wrapText="1"/>
    </xf>
    <xf numFmtId="165" fontId="5" fillId="2" borderId="12" xfId="1" applyNumberFormat="1" applyFont="1" applyFill="1" applyBorder="1" applyAlignment="1">
      <alignment horizontal="center" vertical="center" wrapText="1"/>
    </xf>
    <xf numFmtId="165" fontId="5" fillId="0" borderId="12" xfId="1" applyNumberFormat="1" applyFont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165" fontId="6" fillId="4" borderId="0" xfId="0" applyNumberFormat="1" applyFont="1" applyFill="1" applyBorder="1" applyAlignment="1">
      <alignment horizontal="center" vertical="center" wrapText="1"/>
    </xf>
    <xf numFmtId="165" fontId="5" fillId="2" borderId="12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0" fontId="6" fillId="4" borderId="12" xfId="2" applyNumberFormat="1" applyFont="1" applyFill="1" applyBorder="1" applyAlignment="1">
      <alignment horizontal="center" vertical="center" wrapText="1"/>
    </xf>
    <xf numFmtId="10" fontId="5" fillId="3" borderId="12" xfId="2" applyNumberFormat="1" applyFont="1" applyFill="1" applyBorder="1" applyAlignment="1">
      <alignment horizontal="center" vertical="center" wrapText="1"/>
    </xf>
    <xf numFmtId="165" fontId="5" fillId="3" borderId="12" xfId="0" applyNumberFormat="1" applyFont="1" applyFill="1" applyBorder="1" applyAlignment="1">
      <alignment horizontal="justify" vertical="center" wrapText="1"/>
    </xf>
    <xf numFmtId="0" fontId="0" fillId="4" borderId="0" xfId="0" applyFill="1"/>
    <xf numFmtId="10" fontId="5" fillId="4" borderId="0" xfId="2" applyNumberFormat="1" applyFont="1" applyFill="1" applyBorder="1" applyAlignment="1">
      <alignment horizontal="center" vertical="center" wrapText="1"/>
    </xf>
    <xf numFmtId="165" fontId="5" fillId="4" borderId="0" xfId="1" applyNumberFormat="1" applyFont="1" applyFill="1" applyBorder="1" applyAlignment="1">
      <alignment horizontal="center" vertical="center" wrapText="1"/>
    </xf>
    <xf numFmtId="0" fontId="0" fillId="4" borderId="0" xfId="0" applyFill="1" applyBorder="1"/>
    <xf numFmtId="0" fontId="5" fillId="3" borderId="1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10" fontId="5" fillId="3" borderId="14" xfId="2" applyNumberFormat="1" applyFont="1" applyFill="1" applyBorder="1" applyAlignment="1">
      <alignment horizontal="center" vertical="center" wrapText="1"/>
    </xf>
    <xf numFmtId="165" fontId="5" fillId="3" borderId="14" xfId="0" applyNumberFormat="1" applyFont="1" applyFill="1" applyBorder="1" applyAlignment="1">
      <alignment horizontal="justify" vertical="center" wrapText="1"/>
    </xf>
    <xf numFmtId="165" fontId="6" fillId="4" borderId="12" xfId="0" applyNumberFormat="1" applyFont="1" applyFill="1" applyBorder="1" applyAlignment="1">
      <alignment horizontal="justify" vertical="center" wrapText="1"/>
    </xf>
    <xf numFmtId="165" fontId="5" fillId="2" borderId="1" xfId="1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vertical="center" wrapText="1"/>
    </xf>
    <xf numFmtId="165" fontId="5" fillId="2" borderId="14" xfId="1" applyNumberFormat="1" applyFont="1" applyFill="1" applyBorder="1" applyAlignment="1">
      <alignment horizontal="center" vertical="center" wrapText="1"/>
    </xf>
    <xf numFmtId="0" fontId="6" fillId="0" borderId="19" xfId="0" applyFont="1" applyBorder="1" applyAlignment="1">
      <alignment vertical="center" wrapText="1"/>
    </xf>
    <xf numFmtId="10" fontId="6" fillId="6" borderId="19" xfId="2" applyNumberFormat="1" applyFont="1" applyFill="1" applyBorder="1" applyAlignment="1">
      <alignment horizontal="center" vertical="center" wrapText="1"/>
    </xf>
    <xf numFmtId="165" fontId="6" fillId="4" borderId="19" xfId="0" applyNumberFormat="1" applyFont="1" applyFill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/>
    </xf>
    <xf numFmtId="0" fontId="1" fillId="0" borderId="18" xfId="0" applyFont="1" applyBorder="1" applyAlignment="1">
      <alignment horizontal="center"/>
    </xf>
    <xf numFmtId="44" fontId="1" fillId="0" borderId="1" xfId="0" applyNumberFormat="1" applyFont="1" applyBorder="1"/>
    <xf numFmtId="0" fontId="6" fillId="0" borderId="1" xfId="0" applyFont="1" applyBorder="1" applyAlignment="1">
      <alignment vertical="center" wrapText="1"/>
    </xf>
    <xf numFmtId="165" fontId="6" fillId="4" borderId="14" xfId="0" applyNumberFormat="1" applyFont="1" applyFill="1" applyBorder="1" applyAlignment="1">
      <alignment horizontal="justify" vertical="center" wrapText="1"/>
    </xf>
    <xf numFmtId="10" fontId="6" fillId="4" borderId="1" xfId="2" applyNumberFormat="1" applyFont="1" applyFill="1" applyBorder="1" applyAlignment="1">
      <alignment horizontal="center" vertical="center" wrapText="1"/>
    </xf>
    <xf numFmtId="10" fontId="5" fillId="3" borderId="1" xfId="2" applyNumberFormat="1" applyFont="1" applyFill="1" applyBorder="1" applyAlignment="1">
      <alignment horizontal="center" vertical="center" wrapText="1"/>
    </xf>
    <xf numFmtId="0" fontId="15" fillId="4" borderId="0" xfId="0" applyFont="1" applyFill="1"/>
    <xf numFmtId="4" fontId="14" fillId="4" borderId="0" xfId="0" applyNumberFormat="1" applyFont="1" applyFill="1" applyBorder="1" applyAlignment="1">
      <alignment horizontal="center"/>
    </xf>
    <xf numFmtId="0" fontId="15" fillId="4" borderId="0" xfId="0" applyFont="1" applyFill="1" applyBorder="1"/>
    <xf numFmtId="0" fontId="14" fillId="4" borderId="8" xfId="0" applyFont="1" applyFill="1" applyBorder="1" applyAlignment="1">
      <alignment horizontal="center" vertical="center"/>
    </xf>
    <xf numFmtId="166" fontId="17" fillId="4" borderId="8" xfId="0" applyNumberFormat="1" applyFont="1" applyFill="1" applyBorder="1" applyAlignment="1">
      <alignment horizontal="center"/>
    </xf>
    <xf numFmtId="0" fontId="15" fillId="4" borderId="8" xfId="0" applyFont="1" applyFill="1" applyBorder="1"/>
    <xf numFmtId="166" fontId="17" fillId="4" borderId="8" xfId="0" applyNumberFormat="1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wrapText="1"/>
    </xf>
    <xf numFmtId="164" fontId="0" fillId="0" borderId="0" xfId="0" applyNumberFormat="1"/>
    <xf numFmtId="10" fontId="0" fillId="0" borderId="0" xfId="3" applyNumberFormat="1" applyFont="1"/>
    <xf numFmtId="0" fontId="5" fillId="2" borderId="8" xfId="0" applyFont="1" applyFill="1" applyBorder="1" applyAlignment="1">
      <alignment horizontal="center" vertical="center" wrapText="1"/>
    </xf>
    <xf numFmtId="0" fontId="14" fillId="4" borderId="22" xfId="0" applyFont="1" applyFill="1" applyBorder="1" applyAlignment="1">
      <alignment horizontal="center" vertical="center"/>
    </xf>
    <xf numFmtId="166" fontId="18" fillId="4" borderId="8" xfId="0" applyNumberFormat="1" applyFont="1" applyFill="1" applyBorder="1" applyAlignment="1">
      <alignment horizontal="center"/>
    </xf>
    <xf numFmtId="0" fontId="18" fillId="4" borderId="8" xfId="0" applyFont="1" applyFill="1" applyBorder="1"/>
    <xf numFmtId="166" fontId="17" fillId="4" borderId="22" xfId="0" applyNumberFormat="1" applyFont="1" applyFill="1" applyBorder="1" applyAlignment="1">
      <alignment horizontal="center"/>
    </xf>
    <xf numFmtId="0" fontId="15" fillId="4" borderId="22" xfId="0" applyFont="1" applyFill="1" applyBorder="1"/>
    <xf numFmtId="0" fontId="17" fillId="4" borderId="0" xfId="0" applyFont="1" applyFill="1" applyBorder="1" applyAlignment="1">
      <alignment horizontal="left" wrapText="1"/>
    </xf>
    <xf numFmtId="166" fontId="17" fillId="4" borderId="0" xfId="0" applyNumberFormat="1" applyFont="1" applyFill="1" applyBorder="1" applyAlignment="1">
      <alignment horizontal="center"/>
    </xf>
    <xf numFmtId="0" fontId="14" fillId="4" borderId="0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15" fillId="4" borderId="0" xfId="0" applyFont="1" applyFill="1" applyBorder="1" applyAlignment="1">
      <alignment horizontal="left"/>
    </xf>
    <xf numFmtId="0" fontId="5" fillId="2" borderId="22" xfId="0" applyFont="1" applyFill="1" applyBorder="1" applyAlignment="1">
      <alignment horizontal="center" vertical="center" wrapText="1"/>
    </xf>
    <xf numFmtId="165" fontId="5" fillId="3" borderId="14" xfId="1" applyNumberFormat="1" applyFont="1" applyFill="1" applyBorder="1" applyAlignment="1">
      <alignment horizontal="justify" vertical="center" wrapText="1"/>
    </xf>
    <xf numFmtId="0" fontId="6" fillId="4" borderId="8" xfId="0" applyNumberFormat="1" applyFont="1" applyFill="1" applyBorder="1" applyAlignment="1">
      <alignment horizontal="center" vertical="center" wrapText="1"/>
    </xf>
    <xf numFmtId="44" fontId="22" fillId="0" borderId="3" xfId="0" applyNumberFormat="1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13" fillId="7" borderId="2" xfId="0" applyFont="1" applyFill="1" applyBorder="1" applyAlignment="1">
      <alignment horizontal="left" wrapText="1"/>
    </xf>
    <xf numFmtId="0" fontId="13" fillId="7" borderId="3" xfId="0" applyFont="1" applyFill="1" applyBorder="1" applyAlignment="1">
      <alignment horizontal="left" wrapText="1"/>
    </xf>
    <xf numFmtId="165" fontId="6" fillId="0" borderId="5" xfId="1" applyNumberFormat="1" applyFont="1" applyBorder="1" applyAlignment="1">
      <alignment horizontal="center" vertical="center" wrapText="1"/>
    </xf>
    <xf numFmtId="165" fontId="6" fillId="0" borderId="7" xfId="1" applyNumberFormat="1" applyFont="1" applyBorder="1" applyAlignment="1">
      <alignment horizontal="center" vertical="center" wrapText="1"/>
    </xf>
    <xf numFmtId="165" fontId="6" fillId="0" borderId="4" xfId="0" applyNumberFormat="1" applyFont="1" applyBorder="1" applyAlignment="1">
      <alignment horizontal="justify" vertical="center" wrapText="1"/>
    </xf>
    <xf numFmtId="0" fontId="6" fillId="0" borderId="12" xfId="0" applyFont="1" applyBorder="1" applyAlignment="1">
      <alignment horizontal="justify" vertical="center" wrapText="1"/>
    </xf>
    <xf numFmtId="165" fontId="6" fillId="0" borderId="9" xfId="0" applyNumberFormat="1" applyFont="1" applyBorder="1" applyAlignment="1">
      <alignment horizontal="justify" vertical="center" wrapText="1"/>
    </xf>
    <xf numFmtId="0" fontId="6" fillId="0" borderId="14" xfId="0" applyFont="1" applyBorder="1" applyAlignment="1">
      <alignment horizontal="justify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0" fontId="6" fillId="0" borderId="5" xfId="2" applyNumberFormat="1" applyFont="1" applyBorder="1" applyAlignment="1">
      <alignment horizontal="center" vertical="center" wrapText="1"/>
    </xf>
    <xf numFmtId="10" fontId="6" fillId="0" borderId="7" xfId="2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165" fontId="5" fillId="2" borderId="9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165" fontId="5" fillId="0" borderId="9" xfId="0" applyNumberFormat="1" applyFont="1" applyBorder="1" applyAlignment="1">
      <alignment horizontal="justify" vertical="center" wrapText="1"/>
    </xf>
    <xf numFmtId="0" fontId="5" fillId="0" borderId="14" xfId="0" applyFont="1" applyBorder="1" applyAlignment="1">
      <alignment horizontal="justify" vertical="center" wrapText="1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4" borderId="9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10" fontId="17" fillId="4" borderId="8" xfId="0" applyNumberFormat="1" applyFont="1" applyFill="1" applyBorder="1" applyAlignment="1">
      <alignment horizontal="center"/>
    </xf>
    <xf numFmtId="0" fontId="17" fillId="4" borderId="11" xfId="0" applyFont="1" applyFill="1" applyBorder="1" applyAlignment="1">
      <alignment horizontal="left" wrapText="1"/>
    </xf>
    <xf numFmtId="0" fontId="17" fillId="4" borderId="8" xfId="0" applyFont="1" applyFill="1" applyBorder="1" applyAlignment="1">
      <alignment horizontal="left" wrapText="1"/>
    </xf>
    <xf numFmtId="0" fontId="13" fillId="7" borderId="8" xfId="0" applyFont="1" applyFill="1" applyBorder="1" applyAlignment="1">
      <alignment horizontal="center" vertical="center"/>
    </xf>
    <xf numFmtId="0" fontId="13" fillId="8" borderId="10" xfId="0" applyFont="1" applyFill="1" applyBorder="1" applyAlignment="1">
      <alignment horizontal="center" vertical="center" wrapText="1"/>
    </xf>
    <xf numFmtId="0" fontId="13" fillId="8" borderId="21" xfId="0" applyFont="1" applyFill="1" applyBorder="1" applyAlignment="1">
      <alignment horizontal="center" vertical="center" wrapText="1"/>
    </xf>
    <xf numFmtId="0" fontId="13" fillId="8" borderId="11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left" wrapText="1"/>
    </xf>
    <xf numFmtId="0" fontId="15" fillId="4" borderId="11" xfId="0" applyFont="1" applyFill="1" applyBorder="1" applyAlignment="1">
      <alignment horizontal="left" wrapText="1"/>
    </xf>
    <xf numFmtId="0" fontId="15" fillId="4" borderId="8" xfId="0" applyFont="1" applyFill="1" applyBorder="1" applyAlignment="1">
      <alignment horizontal="left" wrapText="1"/>
    </xf>
    <xf numFmtId="10" fontId="17" fillId="4" borderId="10" xfId="0" applyNumberFormat="1" applyFont="1" applyFill="1" applyBorder="1" applyAlignment="1">
      <alignment horizontal="center"/>
    </xf>
    <xf numFmtId="10" fontId="17" fillId="4" borderId="11" xfId="0" applyNumberFormat="1" applyFont="1" applyFill="1" applyBorder="1" applyAlignment="1">
      <alignment horizontal="center"/>
    </xf>
    <xf numFmtId="0" fontId="13" fillId="4" borderId="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wrapText="1"/>
    </xf>
    <xf numFmtId="0" fontId="15" fillId="9" borderId="23" xfId="0" applyFont="1" applyFill="1" applyBorder="1" applyAlignment="1">
      <alignment horizontal="left"/>
    </xf>
    <xf numFmtId="0" fontId="15" fillId="9" borderId="20" xfId="0" applyFont="1" applyFill="1" applyBorder="1" applyAlignment="1">
      <alignment horizontal="left"/>
    </xf>
    <xf numFmtId="0" fontId="15" fillId="9" borderId="24" xfId="0" applyFont="1" applyFill="1" applyBorder="1" applyAlignment="1">
      <alignment horizontal="left"/>
    </xf>
    <xf numFmtId="0" fontId="15" fillId="9" borderId="25" xfId="0" applyFont="1" applyFill="1" applyBorder="1" applyAlignment="1">
      <alignment horizontal="left"/>
    </xf>
    <xf numFmtId="0" fontId="15" fillId="9" borderId="0" xfId="0" applyFont="1" applyFill="1" applyBorder="1" applyAlignment="1">
      <alignment horizontal="left"/>
    </xf>
    <xf numFmtId="0" fontId="15" fillId="9" borderId="26" xfId="0" applyFont="1" applyFill="1" applyBorder="1" applyAlignment="1">
      <alignment horizontal="left"/>
    </xf>
    <xf numFmtId="0" fontId="15" fillId="9" borderId="29" xfId="0" applyFont="1" applyFill="1" applyBorder="1" applyAlignment="1">
      <alignment horizontal="left"/>
    </xf>
    <xf numFmtId="0" fontId="15" fillId="9" borderId="27" xfId="0" applyFont="1" applyFill="1" applyBorder="1" applyAlignment="1">
      <alignment horizontal="left"/>
    </xf>
    <xf numFmtId="0" fontId="15" fillId="9" borderId="28" xfId="0" applyFont="1" applyFill="1" applyBorder="1" applyAlignment="1">
      <alignment horizontal="left"/>
    </xf>
    <xf numFmtId="0" fontId="20" fillId="9" borderId="25" xfId="0" applyFont="1" applyFill="1" applyBorder="1" applyAlignment="1">
      <alignment horizontal="left"/>
    </xf>
    <xf numFmtId="0" fontId="17" fillId="4" borderId="24" xfId="0" applyFont="1" applyFill="1" applyBorder="1" applyAlignment="1">
      <alignment horizontal="left" wrapText="1"/>
    </xf>
    <xf numFmtId="0" fontId="17" fillId="4" borderId="22" xfId="0" applyFont="1" applyFill="1" applyBorder="1" applyAlignment="1">
      <alignment horizontal="left" wrapText="1"/>
    </xf>
    <xf numFmtId="10" fontId="17" fillId="4" borderId="22" xfId="0" applyNumberFormat="1" applyFont="1" applyFill="1" applyBorder="1" applyAlignment="1">
      <alignment horizontal="center"/>
    </xf>
    <xf numFmtId="0" fontId="13" fillId="4" borderId="8" xfId="0" applyFont="1" applyFill="1" applyBorder="1" applyAlignment="1">
      <alignment horizontal="left" wrapText="1"/>
    </xf>
    <xf numFmtId="10" fontId="13" fillId="4" borderId="8" xfId="0" applyNumberFormat="1" applyFont="1" applyFill="1" applyBorder="1" applyAlignment="1">
      <alignment horizontal="center"/>
    </xf>
    <xf numFmtId="0" fontId="17" fillId="4" borderId="11" xfId="0" applyFont="1" applyFill="1" applyBorder="1" applyAlignment="1">
      <alignment horizontal="left" vertical="center" wrapText="1"/>
    </xf>
    <xf numFmtId="0" fontId="17" fillId="4" borderId="8" xfId="0" applyFont="1" applyFill="1" applyBorder="1" applyAlignment="1">
      <alignment horizontal="left" vertical="center" wrapText="1"/>
    </xf>
    <xf numFmtId="10" fontId="17" fillId="4" borderId="8" xfId="0" applyNumberFormat="1" applyFont="1" applyFill="1" applyBorder="1" applyAlignment="1">
      <alignment horizontal="center" vertical="center"/>
    </xf>
    <xf numFmtId="0" fontId="16" fillId="5" borderId="8" xfId="0" applyFont="1" applyFill="1" applyBorder="1" applyAlignment="1">
      <alignment horizontal="center" vertical="center"/>
    </xf>
  </cellXfs>
  <cellStyles count="4">
    <cellStyle name="Moeda" xfId="1" builtinId="4"/>
    <cellStyle name="Normal" xfId="0" builtinId="0"/>
    <cellStyle name="Porcentagem" xfId="2" builtinId="5"/>
    <cellStyle name="Separador de milhares" xfId="3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82"/>
  <sheetViews>
    <sheetView tabSelected="1" workbookViewId="0">
      <selection activeCell="C34" sqref="C34"/>
    </sheetView>
  </sheetViews>
  <sheetFormatPr defaultRowHeight="15"/>
  <cols>
    <col min="1" max="1" width="7.5703125" customWidth="1"/>
    <col min="2" max="2" width="65.85546875" customWidth="1"/>
    <col min="3" max="3" width="28.28515625" customWidth="1"/>
    <col min="4" max="4" width="30.7109375" customWidth="1"/>
    <col min="9" max="9" width="10.85546875" bestFit="1" customWidth="1"/>
  </cols>
  <sheetData>
    <row r="1" spans="1:4">
      <c r="A1" s="148" t="s">
        <v>3</v>
      </c>
      <c r="B1" s="148"/>
      <c r="C1" s="148"/>
    </row>
    <row r="2" spans="1:4">
      <c r="A2" s="148"/>
      <c r="B2" s="148"/>
      <c r="C2" s="148"/>
    </row>
    <row r="3" spans="1:4">
      <c r="A3" s="1"/>
    </row>
    <row r="4" spans="1:4">
      <c r="A4" s="149" t="s">
        <v>4</v>
      </c>
      <c r="B4" s="150"/>
      <c r="C4" s="151"/>
    </row>
    <row r="5" spans="1:4" ht="15" customHeight="1">
      <c r="A5" s="2"/>
      <c r="B5" s="152" t="s">
        <v>5</v>
      </c>
      <c r="C5" s="152"/>
    </row>
    <row r="6" spans="1:4">
      <c r="A6" s="2"/>
      <c r="B6" s="152" t="s">
        <v>106</v>
      </c>
      <c r="C6" s="152"/>
    </row>
    <row r="7" spans="1:4">
      <c r="A7" s="153" t="s">
        <v>6</v>
      </c>
      <c r="B7" s="153"/>
      <c r="C7" s="153"/>
    </row>
    <row r="8" spans="1:4">
      <c r="A8" s="3"/>
      <c r="B8" s="3"/>
      <c r="C8" s="3"/>
    </row>
    <row r="9" spans="1:4">
      <c r="A9" s="3"/>
      <c r="B9" s="3"/>
      <c r="C9" s="3"/>
    </row>
    <row r="10" spans="1:4" ht="15.75" thickBot="1">
      <c r="A10" s="146" t="s">
        <v>7</v>
      </c>
      <c r="B10" s="146"/>
      <c r="C10" s="146"/>
    </row>
    <row r="11" spans="1:4" ht="15.95" customHeight="1" thickBot="1">
      <c r="A11" s="4" t="s">
        <v>8</v>
      </c>
      <c r="B11" s="5" t="s">
        <v>9</v>
      </c>
      <c r="C11" s="5" t="s">
        <v>10</v>
      </c>
    </row>
    <row r="12" spans="1:4" ht="15.95" customHeight="1" thickBot="1">
      <c r="A12" s="6" t="s">
        <v>11</v>
      </c>
      <c r="B12" s="7" t="s">
        <v>12</v>
      </c>
      <c r="C12" s="7"/>
    </row>
    <row r="13" spans="1:4" ht="15.95" customHeight="1" thickBot="1">
      <c r="A13" s="6" t="s">
        <v>13</v>
      </c>
      <c r="B13" s="7" t="s">
        <v>107</v>
      </c>
      <c r="C13" s="7" t="s">
        <v>108</v>
      </c>
    </row>
    <row r="14" spans="1:4" ht="15.95" customHeight="1" thickBot="1">
      <c r="A14" s="6" t="s">
        <v>14</v>
      </c>
      <c r="B14" s="7" t="s">
        <v>16</v>
      </c>
      <c r="C14" s="7" t="s">
        <v>17</v>
      </c>
    </row>
    <row r="15" spans="1:4">
      <c r="A15" s="3"/>
      <c r="B15" s="3"/>
      <c r="C15" s="3"/>
      <c r="D15" s="36"/>
    </row>
    <row r="16" spans="1:4" ht="15.75" thickBot="1">
      <c r="A16" s="146" t="s">
        <v>18</v>
      </c>
      <c r="B16" s="146"/>
      <c r="C16" s="146"/>
      <c r="D16" s="36"/>
    </row>
    <row r="17" spans="1:4" ht="15.95" customHeight="1" thickBot="1">
      <c r="A17" s="31" t="s">
        <v>8</v>
      </c>
      <c r="B17" s="31" t="s">
        <v>19</v>
      </c>
      <c r="C17" s="30" t="s">
        <v>111</v>
      </c>
      <c r="D17" s="37"/>
    </row>
    <row r="18" spans="1:4" ht="15.95" customHeight="1" thickBot="1">
      <c r="A18" s="32" t="s">
        <v>11</v>
      </c>
      <c r="B18" s="26" t="s">
        <v>109</v>
      </c>
      <c r="C18" s="10" t="s">
        <v>112</v>
      </c>
      <c r="D18" s="38"/>
    </row>
    <row r="19" spans="1:4" ht="15.95" customHeight="1" thickBot="1">
      <c r="A19" s="33" t="s">
        <v>13</v>
      </c>
      <c r="B19" s="34" t="s">
        <v>110</v>
      </c>
      <c r="C19" s="35"/>
      <c r="D19" s="36"/>
    </row>
    <row r="20" spans="1:4" ht="15.75" thickBot="1"/>
    <row r="21" spans="1:4" ht="15.75" thickBot="1">
      <c r="A21" s="110" t="s">
        <v>21</v>
      </c>
      <c r="B21" s="118"/>
      <c r="C21" s="111"/>
    </row>
    <row r="22" spans="1:4" ht="15.95" customHeight="1" thickBot="1">
      <c r="A22" s="10">
        <v>1</v>
      </c>
      <c r="B22" s="8" t="s">
        <v>22</v>
      </c>
      <c r="C22" s="30" t="s">
        <v>111</v>
      </c>
    </row>
    <row r="23" spans="1:4" ht="15.95" customHeight="1" thickBot="1">
      <c r="A23" s="10">
        <v>2</v>
      </c>
      <c r="B23" s="8" t="s">
        <v>23</v>
      </c>
      <c r="C23" s="11">
        <v>0</v>
      </c>
    </row>
    <row r="24" spans="1:4" ht="15.95" customHeight="1" thickBot="1">
      <c r="A24" s="10">
        <v>3</v>
      </c>
      <c r="B24" s="8" t="s">
        <v>20</v>
      </c>
      <c r="C24" s="8" t="s">
        <v>113</v>
      </c>
    </row>
    <row r="25" spans="1:4" ht="15.95" customHeight="1">
      <c r="A25" s="12">
        <v>4</v>
      </c>
      <c r="B25" s="13" t="s">
        <v>24</v>
      </c>
      <c r="C25" s="39" t="s">
        <v>114</v>
      </c>
    </row>
    <row r="26" spans="1:4" ht="15.95" customHeight="1">
      <c r="A26" s="14">
        <v>5</v>
      </c>
      <c r="B26" s="14" t="s">
        <v>25</v>
      </c>
      <c r="C26" s="99">
        <v>40</v>
      </c>
    </row>
    <row r="27" spans="1:4">
      <c r="A27" s="147" t="s">
        <v>26</v>
      </c>
      <c r="B27" s="147"/>
      <c r="C27" s="147"/>
    </row>
    <row r="28" spans="1:4">
      <c r="A28" s="15"/>
    </row>
    <row r="29" spans="1:4" ht="19.5" thickBot="1">
      <c r="A29" s="133" t="s">
        <v>27</v>
      </c>
      <c r="B29" s="133"/>
      <c r="C29" s="133"/>
    </row>
    <row r="30" spans="1:4" ht="20.100000000000001" customHeight="1" thickBot="1">
      <c r="A30" s="16" t="s">
        <v>28</v>
      </c>
      <c r="B30" s="17" t="s">
        <v>29</v>
      </c>
      <c r="C30" s="17" t="s">
        <v>30</v>
      </c>
    </row>
    <row r="31" spans="1:4" ht="15.95" customHeight="1" thickBot="1">
      <c r="A31" s="6" t="s">
        <v>8</v>
      </c>
      <c r="B31" s="7" t="s">
        <v>31</v>
      </c>
      <c r="C31" s="18">
        <v>0</v>
      </c>
    </row>
    <row r="32" spans="1:4" ht="15.95" customHeight="1" thickBot="1">
      <c r="A32" s="6" t="s">
        <v>11</v>
      </c>
      <c r="B32" s="7" t="s">
        <v>32</v>
      </c>
      <c r="C32" s="18">
        <v>0</v>
      </c>
    </row>
    <row r="33" spans="1:3" ht="15.95" customHeight="1" thickBot="1">
      <c r="A33" s="6" t="s">
        <v>13</v>
      </c>
      <c r="B33" s="7" t="s">
        <v>115</v>
      </c>
      <c r="C33" s="18">
        <v>0</v>
      </c>
    </row>
    <row r="34" spans="1:3" ht="15.95" customHeight="1" thickBot="1">
      <c r="A34" s="6" t="s">
        <v>14</v>
      </c>
      <c r="B34" s="7" t="s">
        <v>33</v>
      </c>
      <c r="C34" s="18">
        <v>0</v>
      </c>
    </row>
    <row r="35" spans="1:3" ht="15.95" customHeight="1" thickBot="1">
      <c r="A35" s="6" t="s">
        <v>15</v>
      </c>
      <c r="B35" s="7" t="s">
        <v>34</v>
      </c>
      <c r="C35" s="18">
        <v>0</v>
      </c>
    </row>
    <row r="36" spans="1:3" ht="15.95" customHeight="1" thickBot="1">
      <c r="A36" s="6" t="s">
        <v>35</v>
      </c>
      <c r="B36" s="7" t="s">
        <v>36</v>
      </c>
      <c r="C36" s="18">
        <v>0</v>
      </c>
    </row>
    <row r="37" spans="1:3" ht="15.95" customHeight="1" thickBot="1">
      <c r="A37" s="6" t="s">
        <v>37</v>
      </c>
      <c r="B37" s="7" t="s">
        <v>38</v>
      </c>
      <c r="C37" s="18">
        <v>0</v>
      </c>
    </row>
    <row r="38" spans="1:3" ht="15.75" thickBot="1">
      <c r="A38" s="110" t="s">
        <v>39</v>
      </c>
      <c r="B38" s="111"/>
      <c r="C38" s="40">
        <f>SUM(C31:C37)</f>
        <v>0</v>
      </c>
    </row>
    <row r="39" spans="1:3">
      <c r="A39" s="119" t="s">
        <v>116</v>
      </c>
      <c r="B39" s="119"/>
      <c r="C39" s="119"/>
    </row>
    <row r="40" spans="1:3">
      <c r="A40" s="120"/>
      <c r="B40" s="120"/>
      <c r="C40" s="120"/>
    </row>
    <row r="41" spans="1:3">
      <c r="A41" s="120"/>
      <c r="B41" s="120"/>
      <c r="C41" s="120"/>
    </row>
    <row r="42" spans="1:3">
      <c r="A42" s="19"/>
    </row>
    <row r="43" spans="1:3" ht="19.5" thickBot="1">
      <c r="A43" s="133" t="s">
        <v>40</v>
      </c>
      <c r="B43" s="133"/>
      <c r="C43" s="133"/>
    </row>
    <row r="44" spans="1:3" ht="20.100000000000001" customHeight="1" thickBot="1">
      <c r="A44" s="16" t="s">
        <v>41</v>
      </c>
      <c r="B44" s="17" t="s">
        <v>42</v>
      </c>
      <c r="C44" s="17" t="s">
        <v>30</v>
      </c>
    </row>
    <row r="45" spans="1:3" ht="15.95" customHeight="1" thickBot="1">
      <c r="A45" s="6" t="s">
        <v>8</v>
      </c>
      <c r="B45" s="7" t="s">
        <v>43</v>
      </c>
      <c r="C45" s="18">
        <v>0</v>
      </c>
    </row>
    <row r="46" spans="1:3" ht="15.95" customHeight="1" thickBot="1">
      <c r="A46" s="6" t="s">
        <v>44</v>
      </c>
      <c r="B46" s="7" t="s">
        <v>45</v>
      </c>
      <c r="C46" s="18">
        <v>0</v>
      </c>
    </row>
    <row r="47" spans="1:3" ht="15.95" customHeight="1" thickBot="1">
      <c r="A47" s="6" t="s">
        <v>11</v>
      </c>
      <c r="B47" s="7" t="s">
        <v>46</v>
      </c>
      <c r="C47" s="18">
        <v>0</v>
      </c>
    </row>
    <row r="48" spans="1:3" ht="15.95" customHeight="1" thickBot="1">
      <c r="A48" s="6" t="s">
        <v>13</v>
      </c>
      <c r="B48" s="7" t="s">
        <v>47</v>
      </c>
      <c r="C48" s="18">
        <v>0</v>
      </c>
    </row>
    <row r="49" spans="1:3" ht="15.95" customHeight="1" thickBot="1">
      <c r="A49" s="6" t="s">
        <v>14</v>
      </c>
      <c r="B49" s="7" t="s">
        <v>48</v>
      </c>
      <c r="C49" s="18">
        <v>0</v>
      </c>
    </row>
    <row r="50" spans="1:3" ht="15.95" customHeight="1" thickBot="1">
      <c r="A50" s="6" t="s">
        <v>15</v>
      </c>
      <c r="B50" s="7" t="s">
        <v>49</v>
      </c>
      <c r="C50" s="18">
        <v>0</v>
      </c>
    </row>
    <row r="51" spans="1:3" ht="15.95" customHeight="1" thickBot="1">
      <c r="A51" s="6" t="s">
        <v>35</v>
      </c>
      <c r="B51" s="7" t="s">
        <v>50</v>
      </c>
      <c r="C51" s="18">
        <v>0</v>
      </c>
    </row>
    <row r="52" spans="1:3" ht="15.75" thickBot="1">
      <c r="A52" s="110" t="s">
        <v>51</v>
      </c>
      <c r="B52" s="111"/>
      <c r="C52" s="62">
        <f>SUM(C45:C51)</f>
        <v>0</v>
      </c>
    </row>
    <row r="53" spans="1:3">
      <c r="A53" s="128" t="s">
        <v>263</v>
      </c>
      <c r="B53" s="128"/>
      <c r="C53" s="128"/>
    </row>
    <row r="54" spans="1:3">
      <c r="A54" s="128"/>
      <c r="B54" s="128"/>
      <c r="C54" s="128"/>
    </row>
    <row r="55" spans="1:3">
      <c r="A55" s="128" t="s">
        <v>264</v>
      </c>
      <c r="B55" s="128"/>
      <c r="C55" s="128"/>
    </row>
    <row r="56" spans="1:3">
      <c r="A56" s="128"/>
      <c r="B56" s="128"/>
      <c r="C56" s="128"/>
    </row>
    <row r="57" spans="1:3">
      <c r="A57" s="129" t="s">
        <v>121</v>
      </c>
      <c r="B57" s="129"/>
      <c r="C57" s="129"/>
    </row>
    <row r="58" spans="1:3" ht="21" customHeight="1" thickBot="1">
      <c r="A58" s="130"/>
      <c r="B58" s="130"/>
      <c r="C58" s="130"/>
    </row>
    <row r="59" spans="1:3" ht="20.100000000000001" customHeight="1" thickBot="1">
      <c r="A59" s="16" t="s">
        <v>52</v>
      </c>
      <c r="B59" s="17" t="s">
        <v>53</v>
      </c>
      <c r="C59" s="17" t="s">
        <v>30</v>
      </c>
    </row>
    <row r="60" spans="1:3" ht="15.75" thickBot="1">
      <c r="A60" s="4" t="s">
        <v>8</v>
      </c>
      <c r="B60" s="5" t="s">
        <v>117</v>
      </c>
      <c r="C60" s="21">
        <v>0</v>
      </c>
    </row>
    <row r="61" spans="1:3" ht="15.75" thickBot="1">
      <c r="A61" s="4" t="s">
        <v>11</v>
      </c>
      <c r="B61" s="5" t="s">
        <v>118</v>
      </c>
      <c r="C61" s="18">
        <v>0</v>
      </c>
    </row>
    <row r="62" spans="1:3" ht="15.75" thickBot="1">
      <c r="A62" s="4" t="s">
        <v>13</v>
      </c>
      <c r="B62" s="5" t="s">
        <v>119</v>
      </c>
      <c r="C62" s="18">
        <v>0</v>
      </c>
    </row>
    <row r="63" spans="1:3" ht="15.75" thickBot="1">
      <c r="A63" s="4" t="s">
        <v>14</v>
      </c>
      <c r="B63" s="5" t="s">
        <v>120</v>
      </c>
      <c r="C63" s="18">
        <v>0</v>
      </c>
    </row>
    <row r="64" spans="1:3" ht="15.75" thickBot="1">
      <c r="A64" s="110" t="s">
        <v>54</v>
      </c>
      <c r="B64" s="111"/>
      <c r="C64" s="40">
        <f>SUM(C60:C63)</f>
        <v>0</v>
      </c>
    </row>
    <row r="65" spans="1:9">
      <c r="A65" s="131" t="s">
        <v>55</v>
      </c>
      <c r="B65" s="131"/>
      <c r="C65" s="131"/>
    </row>
    <row r="66" spans="1:9">
      <c r="A66" s="22"/>
      <c r="B66" s="22"/>
      <c r="C66" s="22"/>
    </row>
    <row r="67" spans="1:9">
      <c r="A67" s="19"/>
    </row>
    <row r="68" spans="1:9" ht="18.75">
      <c r="A68" s="132" t="s">
        <v>56</v>
      </c>
      <c r="B68" s="132"/>
      <c r="C68" s="132"/>
    </row>
    <row r="69" spans="1:9" ht="18.75">
      <c r="A69" s="20"/>
    </row>
    <row r="70" spans="1:9" ht="19.5" thickBot="1">
      <c r="A70" s="133" t="s">
        <v>57</v>
      </c>
      <c r="B70" s="133"/>
      <c r="C70" s="133"/>
      <c r="D70" s="133"/>
    </row>
    <row r="71" spans="1:9" ht="20.100000000000001" customHeight="1" thickBot="1">
      <c r="A71" s="16" t="s">
        <v>58</v>
      </c>
      <c r="B71" s="17" t="s">
        <v>59</v>
      </c>
      <c r="C71" s="17" t="s">
        <v>60</v>
      </c>
      <c r="D71" s="17" t="s">
        <v>30</v>
      </c>
      <c r="G71" s="81"/>
      <c r="H71" s="81"/>
      <c r="I71" s="82"/>
    </row>
    <row r="72" spans="1:9" ht="15.95" customHeight="1" thickBot="1">
      <c r="A72" s="10" t="s">
        <v>149</v>
      </c>
      <c r="B72" s="7" t="s">
        <v>1</v>
      </c>
      <c r="C72" s="48">
        <v>0.2</v>
      </c>
      <c r="D72" s="18">
        <f>C38*C72</f>
        <v>0</v>
      </c>
    </row>
    <row r="73" spans="1:9" ht="15.95" customHeight="1" thickBot="1">
      <c r="A73" s="10" t="s">
        <v>150</v>
      </c>
      <c r="B73" s="7" t="s">
        <v>61</v>
      </c>
      <c r="C73" s="48">
        <v>1.4999999999999999E-2</v>
      </c>
      <c r="D73" s="18">
        <f>C38*C73</f>
        <v>0</v>
      </c>
    </row>
    <row r="74" spans="1:9" ht="15.95" customHeight="1" thickBot="1">
      <c r="A74" s="10" t="s">
        <v>151</v>
      </c>
      <c r="B74" s="7" t="s">
        <v>62</v>
      </c>
      <c r="C74" s="48">
        <v>0.01</v>
      </c>
      <c r="D74" s="18">
        <f>C38*C74</f>
        <v>0</v>
      </c>
    </row>
    <row r="75" spans="1:9" ht="15.95" customHeight="1" thickBot="1">
      <c r="A75" s="10" t="s">
        <v>152</v>
      </c>
      <c r="B75" s="7" t="s">
        <v>63</v>
      </c>
      <c r="C75" s="48">
        <v>2E-3</v>
      </c>
      <c r="D75" s="18">
        <f>C38*C75</f>
        <v>0</v>
      </c>
    </row>
    <row r="76" spans="1:9" ht="15.95" customHeight="1" thickBot="1">
      <c r="A76" s="10" t="s">
        <v>153</v>
      </c>
      <c r="B76" s="24" t="s">
        <v>2</v>
      </c>
      <c r="C76" s="48">
        <v>2.5000000000000001E-2</v>
      </c>
      <c r="D76" s="18">
        <f>C38*C76</f>
        <v>0</v>
      </c>
    </row>
    <row r="77" spans="1:9" ht="15.95" customHeight="1" thickBot="1">
      <c r="A77" s="10" t="s">
        <v>154</v>
      </c>
      <c r="B77" s="7" t="s">
        <v>64</v>
      </c>
      <c r="C77" s="48">
        <v>0.08</v>
      </c>
      <c r="D77" s="18">
        <f>C38*C77</f>
        <v>0</v>
      </c>
    </row>
    <row r="78" spans="1:9" ht="15.95" customHeight="1" thickBot="1">
      <c r="A78" s="10" t="s">
        <v>155</v>
      </c>
      <c r="B78" s="7" t="s">
        <v>171</v>
      </c>
      <c r="C78" s="48">
        <v>0.03</v>
      </c>
      <c r="D78" s="18">
        <f>C38*C78</f>
        <v>0</v>
      </c>
    </row>
    <row r="79" spans="1:9" ht="15.95" customHeight="1" thickBot="1">
      <c r="A79" s="10" t="s">
        <v>156</v>
      </c>
      <c r="B79" s="7" t="s">
        <v>65</v>
      </c>
      <c r="C79" s="48">
        <v>6.0000000000000001E-3</v>
      </c>
      <c r="D79" s="18">
        <f>C38*C79</f>
        <v>0</v>
      </c>
    </row>
    <row r="80" spans="1:9" ht="15.75" thickBot="1">
      <c r="A80" s="110" t="s">
        <v>157</v>
      </c>
      <c r="B80" s="111"/>
      <c r="C80" s="25">
        <f>SUM(C72:C79)</f>
        <v>0.3680000000000001</v>
      </c>
      <c r="D80" s="98">
        <f>SUM(D72:D79)</f>
        <v>0</v>
      </c>
    </row>
    <row r="81" spans="1:4" ht="30.75" customHeight="1">
      <c r="A81" s="119" t="s">
        <v>259</v>
      </c>
      <c r="B81" s="119"/>
      <c r="C81" s="119"/>
      <c r="D81" s="119"/>
    </row>
    <row r="82" spans="1:4">
      <c r="A82" s="127" t="s">
        <v>258</v>
      </c>
      <c r="B82" s="127"/>
      <c r="C82" s="127"/>
      <c r="D82" s="127"/>
    </row>
    <row r="83" spans="1:4">
      <c r="A83" s="19"/>
    </row>
    <row r="84" spans="1:4" ht="19.5" thickBot="1">
      <c r="A84" s="133" t="s">
        <v>122</v>
      </c>
      <c r="B84" s="133"/>
      <c r="C84" s="133"/>
      <c r="D84" s="133"/>
    </row>
    <row r="85" spans="1:4" ht="20.100000000000001" customHeight="1" thickBot="1">
      <c r="A85" s="16" t="s">
        <v>66</v>
      </c>
      <c r="B85" s="17" t="s">
        <v>67</v>
      </c>
      <c r="C85" s="17" t="s">
        <v>60</v>
      </c>
      <c r="D85" s="17" t="s">
        <v>30</v>
      </c>
    </row>
    <row r="86" spans="1:4" ht="15.95" customHeight="1" thickBot="1">
      <c r="A86" s="10" t="s">
        <v>132</v>
      </c>
      <c r="B86" s="7" t="s">
        <v>0</v>
      </c>
      <c r="C86" s="23">
        <v>8.3299999999999999E-2</v>
      </c>
      <c r="D86" s="18">
        <f>C38*C86</f>
        <v>0</v>
      </c>
    </row>
    <row r="87" spans="1:4" ht="15.95" customHeight="1" thickBot="1">
      <c r="A87" s="10" t="s">
        <v>133</v>
      </c>
      <c r="B87" s="7" t="s">
        <v>172</v>
      </c>
      <c r="C87" s="23">
        <v>0.1111</v>
      </c>
      <c r="D87" s="18">
        <f>C38*C87</f>
        <v>0</v>
      </c>
    </row>
    <row r="88" spans="1:4" ht="15.95" customHeight="1" thickBot="1">
      <c r="A88" s="12"/>
      <c r="B88" s="9" t="s">
        <v>68</v>
      </c>
      <c r="C88" s="23"/>
      <c r="D88" s="41">
        <f>SUM(D86:D87)</f>
        <v>0</v>
      </c>
    </row>
    <row r="89" spans="1:4" ht="15.95" customHeight="1">
      <c r="A89" s="123" t="s">
        <v>134</v>
      </c>
      <c r="B89" s="121" t="s">
        <v>123</v>
      </c>
      <c r="C89" s="125">
        <f>C80</f>
        <v>0.3680000000000001</v>
      </c>
      <c r="D89" s="104">
        <f>D88*C89</f>
        <v>0</v>
      </c>
    </row>
    <row r="90" spans="1:4" ht="15.95" customHeight="1" thickBot="1">
      <c r="A90" s="124"/>
      <c r="B90" s="122"/>
      <c r="C90" s="126"/>
      <c r="D90" s="105"/>
    </row>
    <row r="91" spans="1:4" ht="15.75" thickBot="1">
      <c r="A91" s="110" t="s">
        <v>158</v>
      </c>
      <c r="B91" s="111"/>
      <c r="C91" s="25">
        <f>C86+C87+C89</f>
        <v>0.56240000000000012</v>
      </c>
      <c r="D91" s="40">
        <f>D88+D89</f>
        <v>0</v>
      </c>
    </row>
    <row r="92" spans="1:4">
      <c r="A92" s="19"/>
    </row>
    <row r="93" spans="1:4" ht="19.5" thickBot="1">
      <c r="A93" s="133" t="s">
        <v>69</v>
      </c>
      <c r="B93" s="133"/>
      <c r="C93" s="133"/>
      <c r="D93" s="133"/>
    </row>
    <row r="94" spans="1:4" ht="20.100000000000001" customHeight="1" thickBot="1">
      <c r="A94" s="16" t="s">
        <v>70</v>
      </c>
      <c r="B94" s="17" t="s">
        <v>71</v>
      </c>
      <c r="C94" s="17" t="s">
        <v>60</v>
      </c>
      <c r="D94" s="17" t="s">
        <v>30</v>
      </c>
    </row>
    <row r="95" spans="1:4" ht="15.95" customHeight="1" thickBot="1">
      <c r="A95" s="47" t="s">
        <v>130</v>
      </c>
      <c r="B95" s="7" t="s">
        <v>230</v>
      </c>
      <c r="C95" s="23">
        <f>0.11111*0.02*0.333</f>
        <v>7.3999260000000007E-4</v>
      </c>
      <c r="D95" s="18">
        <f>C38*C95</f>
        <v>0</v>
      </c>
    </row>
    <row r="96" spans="1:4" ht="15.95" customHeight="1" thickBot="1">
      <c r="A96" s="10" t="s">
        <v>131</v>
      </c>
      <c r="B96" s="7" t="s">
        <v>72</v>
      </c>
      <c r="C96" s="23">
        <f>C80</f>
        <v>0.3680000000000001</v>
      </c>
      <c r="D96" s="18">
        <f>D95*C96</f>
        <v>0</v>
      </c>
    </row>
    <row r="97" spans="1:4" ht="15.75" thickBot="1">
      <c r="A97" s="110" t="s">
        <v>159</v>
      </c>
      <c r="B97" s="111"/>
      <c r="C97" s="25">
        <f>SUM(C95:C96)</f>
        <v>0.36873999260000012</v>
      </c>
      <c r="D97" s="40">
        <f>SUM(D95:D96)</f>
        <v>0</v>
      </c>
    </row>
    <row r="98" spans="1:4" ht="18.75">
      <c r="A98" s="20"/>
    </row>
    <row r="99" spans="1:4" ht="19.5" thickBot="1">
      <c r="A99" s="133" t="s">
        <v>73</v>
      </c>
      <c r="B99" s="133"/>
      <c r="C99" s="133"/>
      <c r="D99" s="133"/>
    </row>
    <row r="100" spans="1:4" ht="20.100000000000001" customHeight="1" thickBot="1">
      <c r="A100" s="16" t="s">
        <v>74</v>
      </c>
      <c r="B100" s="17" t="s">
        <v>75</v>
      </c>
      <c r="C100" s="17" t="s">
        <v>60</v>
      </c>
      <c r="D100" s="17" t="s">
        <v>30</v>
      </c>
    </row>
    <row r="101" spans="1:4" ht="15.95" customHeight="1" thickBot="1">
      <c r="A101" s="47" t="s">
        <v>124</v>
      </c>
      <c r="B101" s="7" t="s">
        <v>135</v>
      </c>
      <c r="C101" s="23">
        <v>4.1999999999999997E-3</v>
      </c>
      <c r="D101" s="18">
        <f>C38*C101</f>
        <v>0</v>
      </c>
    </row>
    <row r="102" spans="1:4" ht="15.95" customHeight="1" thickBot="1">
      <c r="A102" s="10" t="s">
        <v>125</v>
      </c>
      <c r="B102" s="7" t="s">
        <v>136</v>
      </c>
      <c r="C102" s="23">
        <v>0.08</v>
      </c>
      <c r="D102" s="18">
        <f>D101*C102</f>
        <v>0</v>
      </c>
    </row>
    <row r="103" spans="1:4" ht="15.95" customHeight="1" thickBot="1">
      <c r="A103" s="10" t="s">
        <v>126</v>
      </c>
      <c r="B103" s="7" t="s">
        <v>137</v>
      </c>
      <c r="C103" s="23">
        <v>4.3499999999999997E-2</v>
      </c>
      <c r="D103" s="18">
        <f>D101*C103</f>
        <v>0</v>
      </c>
    </row>
    <row r="104" spans="1:4" ht="15.95" customHeight="1" thickBot="1">
      <c r="A104" s="10" t="s">
        <v>127</v>
      </c>
      <c r="B104" s="7" t="s">
        <v>138</v>
      </c>
      <c r="C104" s="23">
        <v>4.0000000000000002E-4</v>
      </c>
      <c r="D104" s="18">
        <f>C38*C104</f>
        <v>0</v>
      </c>
    </row>
    <row r="105" spans="1:4" ht="15.95" customHeight="1" thickBot="1">
      <c r="A105" s="10" t="s">
        <v>128</v>
      </c>
      <c r="B105" s="7" t="s">
        <v>139</v>
      </c>
      <c r="C105" s="23">
        <v>0.36799999999999999</v>
      </c>
      <c r="D105" s="18">
        <f>D104*C105</f>
        <v>0</v>
      </c>
    </row>
    <row r="106" spans="1:4" ht="15.95" customHeight="1" thickBot="1">
      <c r="A106" s="10" t="s">
        <v>129</v>
      </c>
      <c r="B106" s="26" t="s">
        <v>140</v>
      </c>
      <c r="C106" s="23">
        <v>4.3499999999999997E-2</v>
      </c>
      <c r="D106" s="18">
        <f>D104*C106</f>
        <v>0</v>
      </c>
    </row>
    <row r="107" spans="1:4" ht="15.75" thickBot="1">
      <c r="A107" s="110" t="s">
        <v>160</v>
      </c>
      <c r="B107" s="111"/>
      <c r="C107" s="25"/>
      <c r="D107" s="40">
        <f>SUM(D101:D106)</f>
        <v>0</v>
      </c>
    </row>
    <row r="108" spans="1:4" ht="18.75">
      <c r="A108" s="20"/>
    </row>
    <row r="109" spans="1:4" ht="19.5" thickBot="1">
      <c r="A109" s="133" t="s">
        <v>76</v>
      </c>
      <c r="B109" s="133"/>
      <c r="C109" s="133"/>
      <c r="D109" s="133"/>
    </row>
    <row r="110" spans="1:4" ht="20.100000000000001" customHeight="1" thickBot="1">
      <c r="A110" s="16" t="s">
        <v>77</v>
      </c>
      <c r="B110" s="17" t="s">
        <v>78</v>
      </c>
      <c r="C110" s="17" t="s">
        <v>60</v>
      </c>
      <c r="D110" s="17" t="s">
        <v>30</v>
      </c>
    </row>
    <row r="111" spans="1:4" ht="15.95" customHeight="1" thickBot="1">
      <c r="A111" s="42" t="s">
        <v>141</v>
      </c>
      <c r="B111" s="7" t="s">
        <v>79</v>
      </c>
      <c r="C111" s="23">
        <v>0.1111</v>
      </c>
      <c r="D111" s="18">
        <f>C38*C111</f>
        <v>0</v>
      </c>
    </row>
    <row r="112" spans="1:4" ht="15.95" customHeight="1" thickBot="1">
      <c r="A112" s="42" t="s">
        <v>142</v>
      </c>
      <c r="B112" s="7" t="s">
        <v>80</v>
      </c>
      <c r="C112" s="23">
        <v>1.66E-2</v>
      </c>
      <c r="D112" s="18">
        <f>C38*C112</f>
        <v>0</v>
      </c>
    </row>
    <row r="113" spans="1:4" ht="15.95" customHeight="1" thickBot="1">
      <c r="A113" s="42" t="s">
        <v>143</v>
      </c>
      <c r="B113" s="7" t="s">
        <v>81</v>
      </c>
      <c r="C113" s="23">
        <v>2.0000000000000001E-4</v>
      </c>
      <c r="D113" s="18">
        <f>C38*C113</f>
        <v>0</v>
      </c>
    </row>
    <row r="114" spans="1:4" ht="15.95" customHeight="1" thickBot="1">
      <c r="A114" s="42" t="s">
        <v>144</v>
      </c>
      <c r="B114" s="7" t="s">
        <v>82</v>
      </c>
      <c r="C114" s="23">
        <v>2.8E-3</v>
      </c>
      <c r="D114" s="18">
        <f>C38*C114</f>
        <v>0</v>
      </c>
    </row>
    <row r="115" spans="1:4" ht="15.95" customHeight="1" thickBot="1">
      <c r="A115" s="42" t="s">
        <v>145</v>
      </c>
      <c r="B115" s="7" t="s">
        <v>83</v>
      </c>
      <c r="C115" s="23">
        <v>3.3E-3</v>
      </c>
      <c r="D115" s="18">
        <f>C38*C115</f>
        <v>0</v>
      </c>
    </row>
    <row r="116" spans="1:4" ht="15.95" customHeight="1" thickBot="1">
      <c r="A116" s="42" t="s">
        <v>146</v>
      </c>
      <c r="B116" s="7" t="s">
        <v>38</v>
      </c>
      <c r="C116" s="23">
        <v>0</v>
      </c>
      <c r="D116" s="18">
        <v>0</v>
      </c>
    </row>
    <row r="117" spans="1:4" ht="15.95" customHeight="1" thickBot="1">
      <c r="A117" s="42" t="s">
        <v>147</v>
      </c>
      <c r="B117" s="9" t="s">
        <v>68</v>
      </c>
      <c r="C117" s="23"/>
      <c r="D117" s="41">
        <f>SUM(D111:D116)</f>
        <v>0</v>
      </c>
    </row>
    <row r="118" spans="1:4" ht="15.95" customHeight="1" thickBot="1">
      <c r="A118" s="10" t="s">
        <v>37</v>
      </c>
      <c r="B118" s="7" t="s">
        <v>84</v>
      </c>
      <c r="C118" s="23">
        <v>0.36799999999999999</v>
      </c>
      <c r="D118" s="18">
        <f>D117*C118</f>
        <v>0</v>
      </c>
    </row>
    <row r="119" spans="1:4" ht="15.75" thickBot="1">
      <c r="A119" s="110" t="s">
        <v>161</v>
      </c>
      <c r="B119" s="111"/>
      <c r="C119" s="25">
        <f>C111+C112+C113+C114+C115+C118</f>
        <v>0.502</v>
      </c>
      <c r="D119" s="40">
        <f>D117+D118</f>
        <v>0</v>
      </c>
    </row>
    <row r="120" spans="1:4" ht="18.75">
      <c r="A120" s="20"/>
    </row>
    <row r="121" spans="1:4">
      <c r="A121" s="27"/>
    </row>
    <row r="122" spans="1:4">
      <c r="A122" s="141" t="s">
        <v>85</v>
      </c>
      <c r="B122" s="141"/>
      <c r="C122" s="141"/>
    </row>
    <row r="123" spans="1:4" ht="15.75" thickBot="1">
      <c r="A123" s="19"/>
    </row>
    <row r="124" spans="1:4" ht="20.100000000000001" customHeight="1" thickBot="1">
      <c r="A124" s="16">
        <v>4</v>
      </c>
      <c r="B124" s="17" t="s">
        <v>86</v>
      </c>
      <c r="C124" s="17" t="s">
        <v>30</v>
      </c>
    </row>
    <row r="125" spans="1:4" ht="15.95" customHeight="1" thickBot="1">
      <c r="A125" s="6" t="s">
        <v>58</v>
      </c>
      <c r="B125" s="7" t="s">
        <v>148</v>
      </c>
      <c r="C125" s="28">
        <f>D80</f>
        <v>0</v>
      </c>
    </row>
    <row r="126" spans="1:4" ht="15.95" customHeight="1" thickBot="1">
      <c r="A126" s="6" t="s">
        <v>66</v>
      </c>
      <c r="B126" s="7" t="s">
        <v>162</v>
      </c>
      <c r="C126" s="28">
        <f>D91</f>
        <v>0</v>
      </c>
    </row>
    <row r="127" spans="1:4" ht="15.95" customHeight="1" thickBot="1">
      <c r="A127" s="6" t="s">
        <v>70</v>
      </c>
      <c r="B127" s="7" t="s">
        <v>164</v>
      </c>
      <c r="C127" s="28">
        <f>D97</f>
        <v>0</v>
      </c>
    </row>
    <row r="128" spans="1:4" ht="15.95" customHeight="1" thickBot="1">
      <c r="A128" s="6" t="s">
        <v>74</v>
      </c>
      <c r="B128" s="7" t="s">
        <v>165</v>
      </c>
      <c r="C128" s="28">
        <f>D107</f>
        <v>0</v>
      </c>
    </row>
    <row r="129" spans="1:7" ht="15.95" customHeight="1" thickBot="1">
      <c r="A129" s="6" t="s">
        <v>77</v>
      </c>
      <c r="B129" s="7" t="s">
        <v>166</v>
      </c>
      <c r="C129" s="28">
        <f>D119</f>
        <v>0</v>
      </c>
    </row>
    <row r="130" spans="1:7" ht="15.95" customHeight="1" thickBot="1">
      <c r="A130" s="6" t="s">
        <v>87</v>
      </c>
      <c r="B130" s="7" t="s">
        <v>163</v>
      </c>
      <c r="C130" s="28">
        <v>0</v>
      </c>
    </row>
    <row r="131" spans="1:7" ht="15.75" thickBot="1">
      <c r="A131" s="110" t="s">
        <v>169</v>
      </c>
      <c r="B131" s="111"/>
      <c r="C131" s="45">
        <f>SUM(C125:C130)</f>
        <v>0</v>
      </c>
    </row>
    <row r="132" spans="1:7" ht="15.75" thickBot="1">
      <c r="A132" s="43"/>
      <c r="B132" s="43"/>
      <c r="C132" s="44"/>
    </row>
    <row r="133" spans="1:7" ht="15.75" thickBot="1">
      <c r="A133" s="143" t="s">
        <v>167</v>
      </c>
      <c r="B133" s="144"/>
      <c r="C133" s="145"/>
    </row>
    <row r="134" spans="1:7" ht="15.75" thickBot="1">
      <c r="A134" s="66"/>
      <c r="B134" s="67" t="s">
        <v>168</v>
      </c>
      <c r="C134" s="68">
        <f>C38+C52+C64+C131</f>
        <v>0</v>
      </c>
    </row>
    <row r="135" spans="1:7">
      <c r="A135" s="19"/>
    </row>
    <row r="136" spans="1:7" ht="19.5" thickBot="1">
      <c r="A136" s="133" t="s">
        <v>173</v>
      </c>
      <c r="B136" s="133"/>
      <c r="C136" s="133"/>
      <c r="D136" s="133"/>
    </row>
    <row r="137" spans="1:7" ht="15.75" thickBot="1">
      <c r="A137" s="16" t="s">
        <v>174</v>
      </c>
      <c r="B137" s="46" t="s">
        <v>88</v>
      </c>
      <c r="C137" s="46" t="s">
        <v>60</v>
      </c>
      <c r="D137" s="46" t="s">
        <v>30</v>
      </c>
    </row>
    <row r="138" spans="1:7" ht="15.95" customHeight="1" thickBot="1">
      <c r="A138" s="47" t="s">
        <v>175</v>
      </c>
      <c r="B138" s="7" t="s">
        <v>170</v>
      </c>
      <c r="C138" s="23">
        <v>0.03</v>
      </c>
      <c r="D138" s="59">
        <f>C134*C138</f>
        <v>0</v>
      </c>
    </row>
    <row r="139" spans="1:7" ht="15.95" customHeight="1" thickBot="1">
      <c r="A139" s="47" t="s">
        <v>176</v>
      </c>
      <c r="B139" s="7" t="s">
        <v>177</v>
      </c>
      <c r="C139" s="23">
        <v>0</v>
      </c>
      <c r="D139" s="59">
        <v>0</v>
      </c>
    </row>
    <row r="140" spans="1:7" ht="15.95" customHeight="1" thickBot="1">
      <c r="A140" s="110" t="s">
        <v>183</v>
      </c>
      <c r="B140" s="111"/>
      <c r="C140" s="49">
        <f>SUM(C138:C139)</f>
        <v>0.03</v>
      </c>
      <c r="D140" s="40">
        <f>D138+D139</f>
        <v>0</v>
      </c>
    </row>
    <row r="141" spans="1:7" ht="15.95" customHeight="1" thickBot="1">
      <c r="A141" s="112" t="s">
        <v>182</v>
      </c>
      <c r="B141" s="113"/>
      <c r="C141" s="61"/>
      <c r="D141" s="60">
        <f>C134+D140</f>
        <v>0</v>
      </c>
    </row>
    <row r="142" spans="1:7" s="51" customFormat="1" ht="15.95" customHeight="1" thickBot="1">
      <c r="A142" s="43"/>
      <c r="B142" s="43"/>
      <c r="C142" s="52"/>
      <c r="D142" s="53"/>
    </row>
    <row r="143" spans="1:7" ht="15.95" customHeight="1" thickBot="1">
      <c r="A143" s="55" t="s">
        <v>178</v>
      </c>
      <c r="B143" s="56" t="s">
        <v>179</v>
      </c>
      <c r="C143" s="57"/>
      <c r="D143" s="58"/>
    </row>
    <row r="144" spans="1:7" ht="15.95" customHeight="1" thickBot="1">
      <c r="A144" s="12" t="s">
        <v>180</v>
      </c>
      <c r="B144" s="63" t="s">
        <v>181</v>
      </c>
      <c r="C144" s="64">
        <v>0.1</v>
      </c>
      <c r="D144" s="65">
        <f>D141*C144</f>
        <v>0</v>
      </c>
      <c r="G144" s="51"/>
    </row>
    <row r="145" spans="1:4" ht="15.95" customHeight="1" thickBot="1">
      <c r="A145" s="30"/>
      <c r="B145" s="69"/>
      <c r="C145" s="71"/>
      <c r="D145" s="70"/>
    </row>
    <row r="146" spans="1:4" ht="15.95" customHeight="1" thickBot="1">
      <c r="A146" s="114" t="s">
        <v>184</v>
      </c>
      <c r="B146" s="115"/>
      <c r="C146" s="49">
        <f>C144</f>
        <v>0.1</v>
      </c>
      <c r="D146" s="40">
        <f>D143+D144</f>
        <v>0</v>
      </c>
    </row>
    <row r="147" spans="1:4" ht="15.95" customHeight="1" thickBot="1">
      <c r="A147" s="112" t="s">
        <v>195</v>
      </c>
      <c r="B147" s="113"/>
      <c r="C147" s="61"/>
      <c r="D147" s="60">
        <f>D141+D146</f>
        <v>0</v>
      </c>
    </row>
    <row r="148" spans="1:4" ht="15.95" customHeight="1" thickBot="1">
      <c r="A148" s="43"/>
      <c r="B148" s="43"/>
      <c r="C148" s="52"/>
      <c r="D148" s="53"/>
    </row>
    <row r="149" spans="1:4" ht="15.95" customHeight="1" thickBot="1">
      <c r="A149" s="55" t="s">
        <v>185</v>
      </c>
      <c r="B149" s="56" t="s">
        <v>89</v>
      </c>
      <c r="C149" s="57"/>
      <c r="D149" s="58"/>
    </row>
    <row r="150" spans="1:4" ht="15.95" customHeight="1" thickBot="1">
      <c r="A150" s="47" t="s">
        <v>186</v>
      </c>
      <c r="B150" s="7" t="s">
        <v>90</v>
      </c>
      <c r="C150" s="23"/>
      <c r="D150" s="59"/>
    </row>
    <row r="151" spans="1:4" ht="15.95" customHeight="1" thickBot="1">
      <c r="A151" s="47" t="s">
        <v>187</v>
      </c>
      <c r="B151" s="7" t="s">
        <v>91</v>
      </c>
      <c r="C151" s="23">
        <v>6.4999999999999997E-3</v>
      </c>
      <c r="D151" s="59">
        <f>D147*C151</f>
        <v>0</v>
      </c>
    </row>
    <row r="152" spans="1:4" ht="15.95" customHeight="1" thickBot="1">
      <c r="A152" s="47" t="s">
        <v>188</v>
      </c>
      <c r="B152" s="7" t="s">
        <v>92</v>
      </c>
      <c r="C152" s="23">
        <v>0.03</v>
      </c>
      <c r="D152" s="59">
        <f>D147*C152</f>
        <v>0</v>
      </c>
    </row>
    <row r="153" spans="1:4" ht="15.95" customHeight="1" thickBot="1">
      <c r="A153" s="47" t="s">
        <v>189</v>
      </c>
      <c r="B153" s="7" t="s">
        <v>93</v>
      </c>
      <c r="C153" s="23"/>
      <c r="D153" s="59">
        <v>0</v>
      </c>
    </row>
    <row r="154" spans="1:4" ht="15.95" customHeight="1" thickBot="1">
      <c r="A154" s="47" t="s">
        <v>190</v>
      </c>
      <c r="B154" s="24" t="s">
        <v>94</v>
      </c>
      <c r="C154" s="23"/>
      <c r="D154" s="59">
        <v>0</v>
      </c>
    </row>
    <row r="155" spans="1:4" ht="15.95" customHeight="1" thickBot="1">
      <c r="A155" s="47" t="s">
        <v>191</v>
      </c>
      <c r="B155" s="24" t="s">
        <v>95</v>
      </c>
      <c r="C155" s="23">
        <v>0.05</v>
      </c>
      <c r="D155" s="59">
        <f>D147*C155</f>
        <v>0</v>
      </c>
    </row>
    <row r="156" spans="1:4" ht="15.95" customHeight="1" thickBot="1">
      <c r="A156" s="47" t="s">
        <v>192</v>
      </c>
      <c r="B156" s="7" t="s">
        <v>96</v>
      </c>
      <c r="C156" s="23"/>
      <c r="D156" s="59">
        <v>0</v>
      </c>
    </row>
    <row r="157" spans="1:4" ht="15.95" customHeight="1" thickBot="1">
      <c r="A157" s="116" t="s">
        <v>193</v>
      </c>
      <c r="B157" s="117"/>
      <c r="C157" s="72">
        <f>C150+C151+C152+C153+C154+C155+C156</f>
        <v>8.6499999999999994E-2</v>
      </c>
      <c r="D157" s="50">
        <f>SUM(D150:D156)</f>
        <v>0</v>
      </c>
    </row>
    <row r="158" spans="1:4" ht="15.75" customHeight="1" thickBot="1">
      <c r="A158" s="112" t="s">
        <v>194</v>
      </c>
      <c r="B158" s="113"/>
      <c r="C158" s="61"/>
      <c r="D158" s="45">
        <f>D140+D146+D157</f>
        <v>0</v>
      </c>
    </row>
    <row r="159" spans="1:4">
      <c r="A159" s="131" t="s">
        <v>261</v>
      </c>
      <c r="B159" s="131"/>
      <c r="C159" s="131"/>
      <c r="D159" s="131"/>
    </row>
    <row r="160" spans="1:4">
      <c r="A160" s="141" t="s">
        <v>260</v>
      </c>
      <c r="B160" s="141"/>
      <c r="C160" s="141"/>
      <c r="D160" s="141"/>
    </row>
    <row r="161" spans="1:5">
      <c r="A161" s="19"/>
      <c r="B161" s="141" t="s">
        <v>262</v>
      </c>
      <c r="C161" s="141"/>
      <c r="D161" s="141"/>
    </row>
    <row r="162" spans="1:5">
      <c r="A162" s="19"/>
    </row>
    <row r="163" spans="1:5">
      <c r="A163" s="19"/>
    </row>
    <row r="164" spans="1:5">
      <c r="A164" s="19"/>
    </row>
    <row r="165" spans="1:5">
      <c r="A165" s="142" t="s">
        <v>97</v>
      </c>
      <c r="B165" s="142"/>
      <c r="C165" s="142"/>
      <c r="D165" s="142"/>
    </row>
    <row r="166" spans="1:5">
      <c r="A166" s="142" t="s">
        <v>98</v>
      </c>
      <c r="B166" s="142"/>
      <c r="C166" s="142"/>
      <c r="D166" s="142"/>
    </row>
    <row r="167" spans="1:5" ht="15.75" thickBot="1">
      <c r="A167" s="29"/>
    </row>
    <row r="168" spans="1:5" ht="15.75" thickBot="1">
      <c r="A168" s="110" t="s">
        <v>99</v>
      </c>
      <c r="B168" s="118"/>
      <c r="C168" s="134" t="s">
        <v>100</v>
      </c>
      <c r="D168" s="135"/>
    </row>
    <row r="169" spans="1:5" ht="15.95" customHeight="1" thickBot="1">
      <c r="A169" s="10" t="s">
        <v>8</v>
      </c>
      <c r="B169" s="7" t="s">
        <v>101</v>
      </c>
      <c r="C169" s="106">
        <f>C38</f>
        <v>0</v>
      </c>
      <c r="D169" s="107"/>
    </row>
    <row r="170" spans="1:5" ht="15.95" customHeight="1" thickBot="1">
      <c r="A170" s="10" t="s">
        <v>11</v>
      </c>
      <c r="B170" s="7" t="s">
        <v>102</v>
      </c>
      <c r="C170" s="108">
        <f>C52</f>
        <v>0</v>
      </c>
      <c r="D170" s="109"/>
    </row>
    <row r="171" spans="1:5" ht="15.95" customHeight="1" thickBot="1">
      <c r="A171" s="10" t="s">
        <v>13</v>
      </c>
      <c r="B171" s="7" t="s">
        <v>103</v>
      </c>
      <c r="C171" s="108">
        <f>C64</f>
        <v>0</v>
      </c>
      <c r="D171" s="109"/>
    </row>
    <row r="172" spans="1:5" ht="15.95" customHeight="1" thickBot="1">
      <c r="A172" s="10" t="s">
        <v>14</v>
      </c>
      <c r="B172" s="7" t="s">
        <v>86</v>
      </c>
      <c r="C172" s="108">
        <f>C131</f>
        <v>0</v>
      </c>
      <c r="D172" s="109"/>
    </row>
    <row r="173" spans="1:5" ht="15.75" thickBot="1">
      <c r="A173" s="137" t="s">
        <v>104</v>
      </c>
      <c r="B173" s="138"/>
      <c r="C173" s="139">
        <f>C169+C170+C171+C172</f>
        <v>0</v>
      </c>
      <c r="D173" s="140"/>
    </row>
    <row r="174" spans="1:5" ht="15.95" customHeight="1" thickBot="1">
      <c r="A174" s="10" t="s">
        <v>15</v>
      </c>
      <c r="B174" s="7" t="s">
        <v>105</v>
      </c>
      <c r="C174" s="108">
        <f>D158</f>
        <v>0</v>
      </c>
      <c r="D174" s="109"/>
    </row>
    <row r="175" spans="1:5" ht="15.75" thickBot="1">
      <c r="A175" s="110" t="s">
        <v>196</v>
      </c>
      <c r="B175" s="111"/>
      <c r="C175" s="136">
        <f>C173+C174</f>
        <v>0</v>
      </c>
      <c r="D175" s="111"/>
    </row>
    <row r="176" spans="1:5">
      <c r="E176" s="36"/>
    </row>
    <row r="177" spans="1:5" ht="15.75" thickBot="1">
      <c r="E177" s="36"/>
    </row>
    <row r="178" spans="1:5" ht="16.5" thickBot="1">
      <c r="A178" s="102" t="s">
        <v>265</v>
      </c>
      <c r="B178" s="103"/>
      <c r="C178" s="100">
        <f>C175*40</f>
        <v>0</v>
      </c>
      <c r="D178" s="101"/>
      <c r="E178" s="36"/>
    </row>
    <row r="179" spans="1:5" ht="15.75" thickBot="1">
      <c r="E179" s="36"/>
    </row>
    <row r="180" spans="1:5" ht="15" customHeight="1" thickBot="1">
      <c r="A180" s="102" t="s">
        <v>266</v>
      </c>
      <c r="B180" s="103"/>
      <c r="C180" s="100">
        <f>C178*5</f>
        <v>0</v>
      </c>
      <c r="D180" s="101"/>
      <c r="E180" s="74"/>
    </row>
    <row r="181" spans="1:5">
      <c r="A181" s="73"/>
      <c r="B181" s="73"/>
      <c r="C181" s="73"/>
      <c r="D181" s="73"/>
      <c r="E181" s="75"/>
    </row>
    <row r="182" spans="1:5">
      <c r="A182" s="73"/>
      <c r="B182" s="73"/>
      <c r="C182" s="73"/>
      <c r="D182" s="73"/>
      <c r="E182" s="75"/>
    </row>
  </sheetData>
  <mergeCells count="66">
    <mergeCell ref="A1:C2"/>
    <mergeCell ref="A4:C4"/>
    <mergeCell ref="B5:C5"/>
    <mergeCell ref="A7:C7"/>
    <mergeCell ref="A10:C10"/>
    <mergeCell ref="B6:C6"/>
    <mergeCell ref="A16:C16"/>
    <mergeCell ref="B161:D161"/>
    <mergeCell ref="A81:D81"/>
    <mergeCell ref="A70:D70"/>
    <mergeCell ref="A21:C21"/>
    <mergeCell ref="A27:C27"/>
    <mergeCell ref="A29:C29"/>
    <mergeCell ref="A38:B38"/>
    <mergeCell ref="A43:C43"/>
    <mergeCell ref="A52:B52"/>
    <mergeCell ref="A53:C54"/>
    <mergeCell ref="A91:B91"/>
    <mergeCell ref="A93:D93"/>
    <mergeCell ref="A97:B97"/>
    <mergeCell ref="A99:D99"/>
    <mergeCell ref="A107:B107"/>
    <mergeCell ref="A131:B131"/>
    <mergeCell ref="A159:D159"/>
    <mergeCell ref="A109:D109"/>
    <mergeCell ref="A119:B119"/>
    <mergeCell ref="A122:C122"/>
    <mergeCell ref="A160:D160"/>
    <mergeCell ref="A165:D165"/>
    <mergeCell ref="A166:D166"/>
    <mergeCell ref="A136:D136"/>
    <mergeCell ref="A133:C133"/>
    <mergeCell ref="C168:D168"/>
    <mergeCell ref="C174:D174"/>
    <mergeCell ref="A175:B175"/>
    <mergeCell ref="C175:D175"/>
    <mergeCell ref="A173:B173"/>
    <mergeCell ref="C173:D173"/>
    <mergeCell ref="A39:C41"/>
    <mergeCell ref="B89:B90"/>
    <mergeCell ref="A89:A90"/>
    <mergeCell ref="C89:C90"/>
    <mergeCell ref="A82:D82"/>
    <mergeCell ref="A55:C56"/>
    <mergeCell ref="A57:C58"/>
    <mergeCell ref="A64:B64"/>
    <mergeCell ref="A65:C65"/>
    <mergeCell ref="A68:C68"/>
    <mergeCell ref="A80:B80"/>
    <mergeCell ref="A84:D84"/>
    <mergeCell ref="C180:D180"/>
    <mergeCell ref="A180:B180"/>
    <mergeCell ref="A178:B178"/>
    <mergeCell ref="C178:D178"/>
    <mergeCell ref="D89:D90"/>
    <mergeCell ref="C169:D169"/>
    <mergeCell ref="C170:D170"/>
    <mergeCell ref="C171:D171"/>
    <mergeCell ref="C172:D172"/>
    <mergeCell ref="A140:B140"/>
    <mergeCell ref="A141:B141"/>
    <mergeCell ref="A146:B146"/>
    <mergeCell ref="A158:B158"/>
    <mergeCell ref="A157:B157"/>
    <mergeCell ref="A147:B147"/>
    <mergeCell ref="A168:B168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47"/>
  <sheetViews>
    <sheetView workbookViewId="0">
      <selection activeCell="B12" sqref="B12:D12"/>
    </sheetView>
  </sheetViews>
  <sheetFormatPr defaultRowHeight="15"/>
  <cols>
    <col min="1" max="1" width="8.28515625" customWidth="1"/>
    <col min="2" max="4" width="20.7109375" customWidth="1"/>
    <col min="5" max="6" width="9.7109375" customWidth="1"/>
    <col min="7" max="7" width="42" customWidth="1"/>
    <col min="8" max="8" width="54.42578125" customWidth="1"/>
  </cols>
  <sheetData>
    <row r="1" spans="1:8">
      <c r="B1" s="186" t="s">
        <v>197</v>
      </c>
      <c r="C1" s="186"/>
      <c r="D1" s="186"/>
      <c r="E1" s="186"/>
      <c r="F1" s="186"/>
      <c r="G1" s="186"/>
      <c r="H1" s="186"/>
    </row>
    <row r="2" spans="1:8">
      <c r="B2" s="186"/>
      <c r="C2" s="186"/>
      <c r="D2" s="186"/>
      <c r="E2" s="186"/>
      <c r="F2" s="186"/>
      <c r="G2" s="186"/>
      <c r="H2" s="186"/>
    </row>
    <row r="3" spans="1:8">
      <c r="B3" s="186"/>
      <c r="C3" s="186"/>
      <c r="D3" s="186"/>
      <c r="E3" s="186"/>
      <c r="F3" s="186"/>
      <c r="G3" s="186"/>
      <c r="H3" s="186"/>
    </row>
    <row r="4" spans="1:8">
      <c r="B4" s="157" t="s">
        <v>212</v>
      </c>
      <c r="C4" s="157"/>
      <c r="D4" s="157"/>
      <c r="E4" s="157"/>
      <c r="F4" s="157"/>
      <c r="G4" s="157"/>
      <c r="H4" s="157"/>
    </row>
    <row r="5" spans="1:8">
      <c r="A5" s="83" t="s">
        <v>58</v>
      </c>
      <c r="B5" s="159"/>
      <c r="C5" s="159"/>
      <c r="D5" s="159"/>
      <c r="E5" s="159"/>
      <c r="F5" s="160"/>
      <c r="G5" s="76" t="s">
        <v>197</v>
      </c>
      <c r="H5" s="76" t="s">
        <v>198</v>
      </c>
    </row>
    <row r="6" spans="1:8">
      <c r="A6" s="14" t="s">
        <v>149</v>
      </c>
      <c r="B6" s="155" t="s">
        <v>1</v>
      </c>
      <c r="C6" s="156"/>
      <c r="D6" s="156"/>
      <c r="E6" s="154">
        <v>0.2</v>
      </c>
      <c r="F6" s="154"/>
      <c r="G6" s="77" t="s">
        <v>199</v>
      </c>
      <c r="H6" s="78" t="s">
        <v>200</v>
      </c>
    </row>
    <row r="7" spans="1:8">
      <c r="A7" s="14" t="s">
        <v>150</v>
      </c>
      <c r="B7" s="155" t="s">
        <v>209</v>
      </c>
      <c r="C7" s="156"/>
      <c r="D7" s="156"/>
      <c r="E7" s="154">
        <v>1.4999999999999999E-2</v>
      </c>
      <c r="F7" s="154"/>
      <c r="G7" s="77" t="s">
        <v>199</v>
      </c>
      <c r="H7" s="78" t="s">
        <v>202</v>
      </c>
    </row>
    <row r="8" spans="1:8">
      <c r="A8" s="14" t="s">
        <v>151</v>
      </c>
      <c r="B8" s="155" t="s">
        <v>210</v>
      </c>
      <c r="C8" s="156"/>
      <c r="D8" s="156"/>
      <c r="E8" s="154">
        <v>0.01</v>
      </c>
      <c r="F8" s="154"/>
      <c r="G8" s="77" t="s">
        <v>199</v>
      </c>
      <c r="H8" s="78" t="s">
        <v>203</v>
      </c>
    </row>
    <row r="9" spans="1:8">
      <c r="A9" s="14" t="s">
        <v>152</v>
      </c>
      <c r="B9" s="155" t="s">
        <v>63</v>
      </c>
      <c r="C9" s="156"/>
      <c r="D9" s="156"/>
      <c r="E9" s="154">
        <v>2E-3</v>
      </c>
      <c r="F9" s="154"/>
      <c r="G9" s="77" t="s">
        <v>199</v>
      </c>
      <c r="H9" s="78" t="s">
        <v>204</v>
      </c>
    </row>
    <row r="10" spans="1:8">
      <c r="A10" s="14" t="s">
        <v>153</v>
      </c>
      <c r="B10" s="155" t="s">
        <v>2</v>
      </c>
      <c r="C10" s="156">
        <v>2.5000000000000001E-2</v>
      </c>
      <c r="D10" s="156"/>
      <c r="E10" s="154">
        <v>2.5000000000000001E-2</v>
      </c>
      <c r="F10" s="154"/>
      <c r="G10" s="77" t="s">
        <v>199</v>
      </c>
      <c r="H10" s="78" t="s">
        <v>206</v>
      </c>
    </row>
    <row r="11" spans="1:8">
      <c r="A11" s="14" t="s">
        <v>154</v>
      </c>
      <c r="B11" s="155" t="s">
        <v>64</v>
      </c>
      <c r="C11" s="156"/>
      <c r="D11" s="156"/>
      <c r="E11" s="154">
        <v>0.08</v>
      </c>
      <c r="F11" s="154"/>
      <c r="G11" s="77" t="s">
        <v>199</v>
      </c>
      <c r="H11" s="78" t="s">
        <v>201</v>
      </c>
    </row>
    <row r="12" spans="1:8" ht="90" customHeight="1">
      <c r="A12" s="14" t="s">
        <v>155</v>
      </c>
      <c r="B12" s="183" t="s">
        <v>211</v>
      </c>
      <c r="C12" s="184"/>
      <c r="D12" s="184"/>
      <c r="E12" s="185">
        <v>0.03</v>
      </c>
      <c r="F12" s="185"/>
      <c r="G12" s="79" t="s">
        <v>208</v>
      </c>
      <c r="H12" s="80" t="s">
        <v>257</v>
      </c>
    </row>
    <row r="13" spans="1:8" ht="15" customHeight="1">
      <c r="A13" s="14" t="s">
        <v>156</v>
      </c>
      <c r="B13" s="155" t="s">
        <v>65</v>
      </c>
      <c r="C13" s="156"/>
      <c r="D13" s="156"/>
      <c r="E13" s="154">
        <v>6.0000000000000001E-3</v>
      </c>
      <c r="F13" s="154"/>
      <c r="G13" s="77" t="s">
        <v>199</v>
      </c>
      <c r="H13" s="78" t="s">
        <v>205</v>
      </c>
    </row>
    <row r="14" spans="1:8">
      <c r="B14" s="181" t="s">
        <v>207</v>
      </c>
      <c r="C14" s="181"/>
      <c r="D14" s="181"/>
      <c r="E14" s="182">
        <f>SUM(E6:F12)</f>
        <v>0.3620000000000001</v>
      </c>
      <c r="F14" s="182"/>
    </row>
    <row r="16" spans="1:8">
      <c r="B16" s="157" t="s">
        <v>227</v>
      </c>
      <c r="C16" s="157"/>
      <c r="D16" s="157"/>
      <c r="E16" s="157"/>
      <c r="F16" s="157"/>
      <c r="G16" s="157"/>
      <c r="H16" s="157"/>
    </row>
    <row r="17" spans="1:8">
      <c r="A17" s="83" t="s">
        <v>66</v>
      </c>
      <c r="B17" s="158"/>
      <c r="C17" s="159"/>
      <c r="D17" s="159"/>
      <c r="E17" s="159"/>
      <c r="F17" s="160"/>
      <c r="G17" s="84" t="s">
        <v>197</v>
      </c>
      <c r="H17" s="84" t="s">
        <v>198</v>
      </c>
    </row>
    <row r="18" spans="1:8">
      <c r="A18" s="14" t="s">
        <v>132</v>
      </c>
      <c r="B18" s="156" t="s">
        <v>0</v>
      </c>
      <c r="C18" s="156"/>
      <c r="D18" s="156"/>
      <c r="E18" s="154">
        <f>(1/12)</f>
        <v>8.3333333333333329E-2</v>
      </c>
      <c r="F18" s="154"/>
      <c r="G18" s="85" t="s">
        <v>213</v>
      </c>
      <c r="H18" s="86" t="s">
        <v>214</v>
      </c>
    </row>
    <row r="19" spans="1:8" ht="15.75">
      <c r="A19" s="14" t="s">
        <v>133</v>
      </c>
      <c r="B19" s="156" t="s">
        <v>228</v>
      </c>
      <c r="C19" s="156"/>
      <c r="D19" s="156"/>
      <c r="E19" s="154">
        <f>(1+1/3)/12</f>
        <v>0.1111111111111111</v>
      </c>
      <c r="F19" s="154"/>
      <c r="G19" s="77" t="s">
        <v>215</v>
      </c>
      <c r="H19" s="78" t="s">
        <v>216</v>
      </c>
    </row>
    <row r="20" spans="1:8">
      <c r="B20" s="89"/>
      <c r="C20" s="89"/>
      <c r="D20" s="89"/>
      <c r="E20" s="90"/>
      <c r="F20" s="90"/>
      <c r="G20" s="90"/>
      <c r="H20" s="75"/>
    </row>
    <row r="21" spans="1:8">
      <c r="B21" s="157" t="s">
        <v>229</v>
      </c>
      <c r="C21" s="157"/>
      <c r="D21" s="157"/>
      <c r="E21" s="157"/>
      <c r="F21" s="157"/>
      <c r="G21" s="157"/>
      <c r="H21" s="157"/>
    </row>
    <row r="22" spans="1:8">
      <c r="A22" s="83" t="s">
        <v>70</v>
      </c>
      <c r="B22" s="158"/>
      <c r="C22" s="159"/>
      <c r="D22" s="159"/>
      <c r="E22" s="159"/>
      <c r="F22" s="160"/>
      <c r="G22" s="84" t="s">
        <v>197</v>
      </c>
      <c r="H22" s="84" t="s">
        <v>198</v>
      </c>
    </row>
    <row r="23" spans="1:8" ht="15" customHeight="1">
      <c r="A23" s="94" t="s">
        <v>130</v>
      </c>
      <c r="B23" s="156" t="s">
        <v>252</v>
      </c>
      <c r="C23" s="156">
        <v>2.5000000000000001E-2</v>
      </c>
      <c r="D23" s="156"/>
      <c r="E23" s="154">
        <f>0.11111*0.02*0.333</f>
        <v>7.3999260000000007E-4</v>
      </c>
      <c r="F23" s="154"/>
      <c r="G23" s="77" t="s">
        <v>222</v>
      </c>
      <c r="H23" s="78" t="s">
        <v>223</v>
      </c>
    </row>
    <row r="24" spans="1:8" ht="60" customHeight="1">
      <c r="A24" s="43"/>
      <c r="B24" s="161" t="s">
        <v>234</v>
      </c>
      <c r="C24" s="161"/>
      <c r="D24" s="161"/>
      <c r="E24" s="161"/>
      <c r="F24" s="161"/>
      <c r="G24" s="161"/>
      <c r="H24" s="161"/>
    </row>
    <row r="25" spans="1:8">
      <c r="A25" s="43"/>
      <c r="B25" s="91"/>
      <c r="C25" s="91"/>
      <c r="D25" s="91"/>
      <c r="E25" s="166"/>
      <c r="F25" s="166"/>
      <c r="G25" s="92"/>
      <c r="H25" s="92"/>
    </row>
    <row r="26" spans="1:8">
      <c r="B26" s="157" t="s">
        <v>231</v>
      </c>
      <c r="C26" s="157"/>
      <c r="D26" s="157"/>
      <c r="E26" s="157"/>
      <c r="F26" s="157"/>
      <c r="G26" s="157"/>
      <c r="H26" s="157"/>
    </row>
    <row r="27" spans="1:8">
      <c r="A27" s="83" t="s">
        <v>74</v>
      </c>
      <c r="B27" s="158"/>
      <c r="C27" s="159"/>
      <c r="D27" s="159"/>
      <c r="E27" s="159"/>
      <c r="F27" s="160"/>
      <c r="G27" s="84" t="s">
        <v>197</v>
      </c>
      <c r="H27" s="84" t="s">
        <v>198</v>
      </c>
    </row>
    <row r="28" spans="1:8" ht="15" customHeight="1">
      <c r="A28" s="95" t="s">
        <v>124</v>
      </c>
      <c r="B28" s="162" t="s">
        <v>235</v>
      </c>
      <c r="C28" s="163"/>
      <c r="D28" s="163"/>
      <c r="E28" s="154">
        <v>4.1999999999999997E-3</v>
      </c>
      <c r="F28" s="154"/>
      <c r="G28" s="77" t="s">
        <v>236</v>
      </c>
      <c r="H28" s="78" t="s">
        <v>237</v>
      </c>
    </row>
    <row r="29" spans="1:8" ht="15" customHeight="1">
      <c r="A29" s="14" t="s">
        <v>125</v>
      </c>
      <c r="B29" s="162" t="s">
        <v>240</v>
      </c>
      <c r="C29" s="163"/>
      <c r="D29" s="163"/>
      <c r="E29" s="154">
        <v>0.08</v>
      </c>
      <c r="F29" s="154"/>
      <c r="G29" s="77"/>
      <c r="H29" s="78" t="s">
        <v>241</v>
      </c>
    </row>
    <row r="30" spans="1:8" ht="15" customHeight="1">
      <c r="A30" s="14" t="s">
        <v>126</v>
      </c>
      <c r="B30" s="162" t="s">
        <v>239</v>
      </c>
      <c r="C30" s="163"/>
      <c r="D30" s="163"/>
      <c r="E30" s="164">
        <v>4.3499999999999997E-2</v>
      </c>
      <c r="F30" s="165"/>
      <c r="G30" s="77" t="s">
        <v>238</v>
      </c>
      <c r="H30" s="78" t="s">
        <v>242</v>
      </c>
    </row>
    <row r="31" spans="1:8" ht="15" customHeight="1">
      <c r="A31" s="14" t="s">
        <v>127</v>
      </c>
      <c r="B31" s="162" t="s">
        <v>245</v>
      </c>
      <c r="C31" s="163"/>
      <c r="D31" s="163"/>
      <c r="E31" s="154">
        <v>4.0000000000000002E-4</v>
      </c>
      <c r="F31" s="154"/>
      <c r="G31" s="77" t="s">
        <v>243</v>
      </c>
      <c r="H31" s="78" t="s">
        <v>237</v>
      </c>
    </row>
    <row r="32" spans="1:8" ht="15" customHeight="1">
      <c r="B32" s="168" t="s">
        <v>244</v>
      </c>
      <c r="C32" s="169"/>
      <c r="D32" s="169"/>
      <c r="E32" s="169"/>
      <c r="F32" s="169"/>
      <c r="G32" s="169"/>
      <c r="H32" s="170"/>
    </row>
    <row r="33" spans="1:11" ht="15" customHeight="1">
      <c r="B33" s="171" t="s">
        <v>247</v>
      </c>
      <c r="C33" s="172"/>
      <c r="D33" s="172"/>
      <c r="E33" s="172"/>
      <c r="F33" s="172"/>
      <c r="G33" s="172"/>
      <c r="H33" s="173"/>
      <c r="I33" s="36"/>
    </row>
    <row r="34" spans="1:11" ht="15" customHeight="1">
      <c r="B34" s="174" t="s">
        <v>246</v>
      </c>
      <c r="C34" s="175"/>
      <c r="D34" s="175"/>
      <c r="E34" s="175"/>
      <c r="F34" s="175"/>
      <c r="G34" s="175"/>
      <c r="H34" s="176"/>
    </row>
    <row r="35" spans="1:11" ht="15" customHeight="1">
      <c r="A35" s="54"/>
      <c r="B35" s="96"/>
      <c r="C35" s="96"/>
      <c r="D35" s="96"/>
      <c r="E35" s="96"/>
      <c r="F35" s="96"/>
      <c r="G35" s="96"/>
      <c r="H35" s="96"/>
      <c r="I35" s="54"/>
      <c r="J35" s="54"/>
      <c r="K35" s="54"/>
    </row>
    <row r="36" spans="1:11" ht="15" customHeight="1">
      <c r="B36" s="157" t="s">
        <v>248</v>
      </c>
      <c r="C36" s="157"/>
      <c r="D36" s="157"/>
      <c r="E36" s="157"/>
      <c r="F36" s="157"/>
      <c r="G36" s="157"/>
      <c r="H36" s="157"/>
    </row>
    <row r="37" spans="1:11" ht="15" customHeight="1">
      <c r="A37" s="97" t="s">
        <v>77</v>
      </c>
      <c r="B37" s="158"/>
      <c r="C37" s="159"/>
      <c r="D37" s="159"/>
      <c r="E37" s="159"/>
      <c r="F37" s="160"/>
      <c r="G37" s="84" t="s">
        <v>197</v>
      </c>
      <c r="H37" s="84" t="s">
        <v>198</v>
      </c>
    </row>
    <row r="38" spans="1:11" ht="15" customHeight="1">
      <c r="A38" s="94" t="s">
        <v>141</v>
      </c>
      <c r="B38" s="155" t="s">
        <v>79</v>
      </c>
      <c r="C38" s="156"/>
      <c r="D38" s="156"/>
      <c r="E38" s="154">
        <v>0.1111</v>
      </c>
      <c r="F38" s="154"/>
      <c r="G38" s="77" t="s">
        <v>250</v>
      </c>
      <c r="H38" s="78" t="s">
        <v>216</v>
      </c>
    </row>
    <row r="39" spans="1:11">
      <c r="A39" s="94" t="s">
        <v>142</v>
      </c>
      <c r="B39" s="155" t="s">
        <v>232</v>
      </c>
      <c r="C39" s="156"/>
      <c r="D39" s="156"/>
      <c r="E39" s="154">
        <v>1.66E-2</v>
      </c>
      <c r="F39" s="154"/>
      <c r="G39" s="77" t="s">
        <v>249</v>
      </c>
      <c r="H39" s="78" t="s">
        <v>217</v>
      </c>
    </row>
    <row r="40" spans="1:11">
      <c r="A40" s="94" t="s">
        <v>143</v>
      </c>
      <c r="B40" s="156" t="s">
        <v>254</v>
      </c>
      <c r="C40" s="156"/>
      <c r="D40" s="156"/>
      <c r="E40" s="154">
        <f>5/30/12*0.015</f>
        <v>2.0833333333333332E-4</v>
      </c>
      <c r="F40" s="154"/>
      <c r="G40" s="77" t="s">
        <v>251</v>
      </c>
      <c r="H40" s="78" t="s">
        <v>224</v>
      </c>
    </row>
    <row r="41" spans="1:11">
      <c r="A41" s="94" t="s">
        <v>144</v>
      </c>
      <c r="B41" s="155" t="s">
        <v>233</v>
      </c>
      <c r="C41" s="156"/>
      <c r="D41" s="156"/>
      <c r="E41" s="154">
        <f>1/30/12</f>
        <v>2.7777777777777779E-3</v>
      </c>
      <c r="F41" s="154"/>
      <c r="G41" s="77" t="s">
        <v>220</v>
      </c>
      <c r="H41" s="78" t="s">
        <v>221</v>
      </c>
    </row>
    <row r="42" spans="1:11">
      <c r="A42" s="94" t="s">
        <v>145</v>
      </c>
      <c r="B42" s="178" t="s">
        <v>253</v>
      </c>
      <c r="C42" s="179"/>
      <c r="D42" s="179"/>
      <c r="E42" s="180">
        <f>15/30/12*0.08</f>
        <v>3.3333333333333331E-3</v>
      </c>
      <c r="F42" s="180"/>
      <c r="G42" s="87" t="s">
        <v>218</v>
      </c>
      <c r="H42" s="88" t="s">
        <v>219</v>
      </c>
    </row>
    <row r="43" spans="1:11">
      <c r="A43" s="93"/>
      <c r="B43" s="168" t="s">
        <v>256</v>
      </c>
      <c r="C43" s="169"/>
      <c r="D43" s="169"/>
      <c r="E43" s="169"/>
      <c r="F43" s="169"/>
      <c r="G43" s="169"/>
      <c r="H43" s="170"/>
    </row>
    <row r="44" spans="1:11">
      <c r="B44" s="177" t="s">
        <v>255</v>
      </c>
      <c r="C44" s="172"/>
      <c r="D44" s="172"/>
      <c r="E44" s="172"/>
      <c r="F44" s="172"/>
      <c r="G44" s="172"/>
      <c r="H44" s="173"/>
    </row>
    <row r="45" spans="1:11">
      <c r="B45" s="171" t="s">
        <v>226</v>
      </c>
      <c r="C45" s="172"/>
      <c r="D45" s="172"/>
      <c r="E45" s="172"/>
      <c r="F45" s="172"/>
      <c r="G45" s="172"/>
      <c r="H45" s="173"/>
    </row>
    <row r="46" spans="1:11">
      <c r="B46" s="174" t="s">
        <v>225</v>
      </c>
      <c r="C46" s="175"/>
      <c r="D46" s="175"/>
      <c r="E46" s="175"/>
      <c r="F46" s="175"/>
      <c r="G46" s="175"/>
      <c r="H46" s="176"/>
    </row>
    <row r="47" spans="1:11" ht="91.5" customHeight="1">
      <c r="B47" s="167"/>
      <c r="C47" s="167"/>
      <c r="D47" s="167"/>
      <c r="E47" s="167"/>
      <c r="F47" s="167"/>
      <c r="G47" s="167"/>
      <c r="H47" s="167"/>
    </row>
  </sheetData>
  <mergeCells count="63">
    <mergeCell ref="B1:H3"/>
    <mergeCell ref="B4:H4"/>
    <mergeCell ref="B5:F5"/>
    <mergeCell ref="B6:D6"/>
    <mergeCell ref="E6:F6"/>
    <mergeCell ref="B7:D7"/>
    <mergeCell ref="E7:F7"/>
    <mergeCell ref="B8:D8"/>
    <mergeCell ref="E8:F8"/>
    <mergeCell ref="B9:D9"/>
    <mergeCell ref="E9:F9"/>
    <mergeCell ref="B13:D13"/>
    <mergeCell ref="E13:F13"/>
    <mergeCell ref="B10:D10"/>
    <mergeCell ref="E10:F10"/>
    <mergeCell ref="B12:D12"/>
    <mergeCell ref="E12:F12"/>
    <mergeCell ref="B11:D11"/>
    <mergeCell ref="E11:F11"/>
    <mergeCell ref="B14:D14"/>
    <mergeCell ref="E14:F14"/>
    <mergeCell ref="B17:F17"/>
    <mergeCell ref="B18:D18"/>
    <mergeCell ref="E18:F18"/>
    <mergeCell ref="B16:H16"/>
    <mergeCell ref="B21:H21"/>
    <mergeCell ref="B22:F22"/>
    <mergeCell ref="B23:D23"/>
    <mergeCell ref="E23:F23"/>
    <mergeCell ref="B19:D19"/>
    <mergeCell ref="E19:F19"/>
    <mergeCell ref="B47:H47"/>
    <mergeCell ref="B43:H43"/>
    <mergeCell ref="B32:H32"/>
    <mergeCell ref="B33:H33"/>
    <mergeCell ref="B46:H46"/>
    <mergeCell ref="B44:H44"/>
    <mergeCell ref="B45:H45"/>
    <mergeCell ref="B40:D40"/>
    <mergeCell ref="E40:F40"/>
    <mergeCell ref="B39:D39"/>
    <mergeCell ref="E39:F39"/>
    <mergeCell ref="B42:D42"/>
    <mergeCell ref="E42:F42"/>
    <mergeCell ref="B34:H34"/>
    <mergeCell ref="B36:H36"/>
    <mergeCell ref="B37:F37"/>
    <mergeCell ref="B24:H24"/>
    <mergeCell ref="B30:D30"/>
    <mergeCell ref="E30:F30"/>
    <mergeCell ref="B31:D31"/>
    <mergeCell ref="B29:D29"/>
    <mergeCell ref="E29:F29"/>
    <mergeCell ref="E31:F31"/>
    <mergeCell ref="E25:F25"/>
    <mergeCell ref="B28:D28"/>
    <mergeCell ref="E28:F28"/>
    <mergeCell ref="E38:F38"/>
    <mergeCell ref="B41:D41"/>
    <mergeCell ref="E41:F41"/>
    <mergeCell ref="B26:H26"/>
    <mergeCell ref="B27:F27"/>
    <mergeCell ref="B38:D38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Plan3</vt:lpstr>
      <vt:lpstr>Plan4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karyne.silva</dc:creator>
  <cp:lastModifiedBy>renato.quadros</cp:lastModifiedBy>
  <cp:lastPrinted>2019-02-26T11:42:02Z</cp:lastPrinted>
  <dcterms:created xsi:type="dcterms:W3CDTF">2019-02-22T17:29:25Z</dcterms:created>
  <dcterms:modified xsi:type="dcterms:W3CDTF">2019-06-07T19:28:25Z</dcterms:modified>
</cp:coreProperties>
</file>