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45" windowWidth="15135" windowHeight="7650" tabRatio="1000" activeTab="2"/>
  </bookViews>
  <sheets>
    <sheet name="PREDIO" sheetId="1" r:id="rId1"/>
    <sheet name="PRAÇA" sheetId="4" r:id="rId2"/>
    <sheet name="CRONOGRAMA" sheetId="2" r:id="rId3"/>
  </sheets>
  <definedNames>
    <definedName name="_xlnm.Print_Area" localSheetId="2">CRONOGRAMA!$A$1:$R$37</definedName>
    <definedName name="_xlnm.Print_Area" localSheetId="1">PRAÇA!$A$1:$J$37</definedName>
    <definedName name="_xlnm.Print_Area" localSheetId="0">PREDIO!$A$1:$J$130</definedName>
  </definedNames>
  <calcPr calcId="124519"/>
</workbook>
</file>

<file path=xl/calcChain.xml><?xml version="1.0" encoding="utf-8"?>
<calcChain xmlns="http://schemas.openxmlformats.org/spreadsheetml/2006/main">
  <c r="J123" i="1"/>
  <c r="I123"/>
  <c r="H7"/>
  <c r="H6"/>
  <c r="J6"/>
  <c r="J7"/>
  <c r="J8"/>
  <c r="H119"/>
  <c r="I119"/>
  <c r="J119"/>
  <c r="J109"/>
  <c r="I109"/>
  <c r="H109"/>
  <c r="J99"/>
  <c r="I99"/>
  <c r="H99"/>
  <c r="J94"/>
  <c r="I94"/>
  <c r="H94"/>
  <c r="J85"/>
  <c r="I85"/>
  <c r="H85"/>
  <c r="J78"/>
  <c r="I78"/>
  <c r="H78"/>
  <c r="J71"/>
  <c r="I71"/>
  <c r="H71"/>
  <c r="J60"/>
  <c r="I60"/>
  <c r="H60"/>
  <c r="J57"/>
  <c r="I57"/>
  <c r="H57"/>
  <c r="J48"/>
  <c r="I48"/>
  <c r="H48"/>
  <c r="J39"/>
  <c r="I39"/>
  <c r="H39"/>
  <c r="J32"/>
  <c r="I32"/>
  <c r="H32"/>
  <c r="J22"/>
  <c r="I22"/>
  <c r="H22"/>
  <c r="J14"/>
  <c r="I14"/>
  <c r="H14"/>
  <c r="H9"/>
  <c r="H123" s="1"/>
  <c r="J122"/>
  <c r="I122"/>
  <c r="H122"/>
  <c r="I121"/>
  <c r="H121"/>
  <c r="H25"/>
  <c r="H27"/>
  <c r="H29"/>
  <c r="H31"/>
  <c r="I47"/>
  <c r="H47"/>
  <c r="G43"/>
  <c r="F43"/>
  <c r="H18"/>
  <c r="Q29" i="2"/>
  <c r="Q28"/>
  <c r="Q27"/>
  <c r="Q26"/>
  <c r="Q25"/>
  <c r="Q24"/>
  <c r="Q21"/>
  <c r="Q20"/>
  <c r="Q19"/>
  <c r="Q18"/>
  <c r="Q17"/>
  <c r="Q16"/>
  <c r="Q15"/>
  <c r="Q14"/>
  <c r="Q13"/>
  <c r="Q12"/>
  <c r="Q11"/>
  <c r="Q10"/>
  <c r="Q9"/>
  <c r="Q8"/>
  <c r="Q7"/>
  <c r="Q6"/>
  <c r="C21"/>
  <c r="P21" s="1"/>
  <c r="C13"/>
  <c r="P13" s="1"/>
  <c r="H44" i="1"/>
  <c r="I44"/>
  <c r="J44"/>
  <c r="I9" i="4"/>
  <c r="H9"/>
  <c r="J9" s="1"/>
  <c r="I8"/>
  <c r="I11" s="1"/>
  <c r="H8"/>
  <c r="J8" s="1"/>
  <c r="E10"/>
  <c r="I46" i="1"/>
  <c r="H46"/>
  <c r="I45"/>
  <c r="H45"/>
  <c r="I43"/>
  <c r="H43"/>
  <c r="I28" i="4"/>
  <c r="H28"/>
  <c r="I27"/>
  <c r="H27"/>
  <c r="I26"/>
  <c r="I29" s="1"/>
  <c r="H26"/>
  <c r="H29" s="1"/>
  <c r="I23"/>
  <c r="H23"/>
  <c r="H24" s="1"/>
  <c r="I20"/>
  <c r="H20"/>
  <c r="I19"/>
  <c r="H19"/>
  <c r="I18"/>
  <c r="H18"/>
  <c r="I17"/>
  <c r="H17"/>
  <c r="I16"/>
  <c r="I21" s="1"/>
  <c r="H16"/>
  <c r="H21" s="1"/>
  <c r="I13"/>
  <c r="I14" s="1"/>
  <c r="H13"/>
  <c r="H14" s="1"/>
  <c r="I10"/>
  <c r="H10"/>
  <c r="I5"/>
  <c r="I6" s="1"/>
  <c r="H5"/>
  <c r="H6" s="1"/>
  <c r="I24"/>
  <c r="I31" i="1"/>
  <c r="I29"/>
  <c r="I30" i="4" l="1"/>
  <c r="H11"/>
  <c r="R13" i="2"/>
  <c r="R21"/>
  <c r="F13"/>
  <c r="F21"/>
  <c r="H13"/>
  <c r="H21"/>
  <c r="J13"/>
  <c r="J21"/>
  <c r="L13"/>
  <c r="L21"/>
  <c r="N13"/>
  <c r="N21"/>
  <c r="J31" i="1"/>
  <c r="J47"/>
  <c r="J43"/>
  <c r="J45"/>
  <c r="J46"/>
  <c r="J5" i="4"/>
  <c r="J6" s="1"/>
  <c r="J23"/>
  <c r="J24" s="1"/>
  <c r="C28" i="2" s="1"/>
  <c r="J26" i="4"/>
  <c r="J27"/>
  <c r="J28"/>
  <c r="J10"/>
  <c r="J20"/>
  <c r="J19"/>
  <c r="J18"/>
  <c r="J17"/>
  <c r="J16"/>
  <c r="J21" s="1"/>
  <c r="C27" i="2" s="1"/>
  <c r="P27" s="1"/>
  <c r="J13" i="4"/>
  <c r="J29" i="1"/>
  <c r="H30" i="4"/>
  <c r="J29" l="1"/>
  <c r="C29" i="2" s="1"/>
  <c r="R27"/>
  <c r="N27"/>
  <c r="L27"/>
  <c r="J27"/>
  <c r="J11" i="4"/>
  <c r="C25" i="2" s="1"/>
  <c r="J14" i="4"/>
  <c r="J30" s="1"/>
  <c r="P28" i="2"/>
  <c r="N28"/>
  <c r="L28"/>
  <c r="J28"/>
  <c r="R28"/>
  <c r="C24"/>
  <c r="I118" i="1"/>
  <c r="H118"/>
  <c r="I117"/>
  <c r="H117"/>
  <c r="I116"/>
  <c r="H116"/>
  <c r="I115"/>
  <c r="H115"/>
  <c r="I114"/>
  <c r="H114"/>
  <c r="I113"/>
  <c r="H113"/>
  <c r="I112"/>
  <c r="H112"/>
  <c r="I111"/>
  <c r="H111"/>
  <c r="I108"/>
  <c r="H108"/>
  <c r="I107"/>
  <c r="H107"/>
  <c r="I106"/>
  <c r="H106"/>
  <c r="I105"/>
  <c r="H105"/>
  <c r="I104"/>
  <c r="H104"/>
  <c r="I103"/>
  <c r="H103"/>
  <c r="I102"/>
  <c r="H102"/>
  <c r="I101"/>
  <c r="H101"/>
  <c r="I98"/>
  <c r="H98"/>
  <c r="I97"/>
  <c r="H97"/>
  <c r="I96"/>
  <c r="H96"/>
  <c r="I93"/>
  <c r="H93"/>
  <c r="I92"/>
  <c r="H92"/>
  <c r="I91"/>
  <c r="I90"/>
  <c r="H90"/>
  <c r="I89"/>
  <c r="H89"/>
  <c r="I88"/>
  <c r="H88"/>
  <c r="I87"/>
  <c r="H87"/>
  <c r="I84"/>
  <c r="H84"/>
  <c r="I83"/>
  <c r="H83"/>
  <c r="I82"/>
  <c r="H82"/>
  <c r="I81"/>
  <c r="H81"/>
  <c r="I80"/>
  <c r="H80"/>
  <c r="I77"/>
  <c r="H77"/>
  <c r="I76"/>
  <c r="H76"/>
  <c r="I75"/>
  <c r="H75"/>
  <c r="I74"/>
  <c r="H74"/>
  <c r="I73"/>
  <c r="H73"/>
  <c r="I70"/>
  <c r="H70"/>
  <c r="I69"/>
  <c r="H69"/>
  <c r="I68"/>
  <c r="H68"/>
  <c r="I66"/>
  <c r="H66"/>
  <c r="I65"/>
  <c r="H65"/>
  <c r="I64"/>
  <c r="H64"/>
  <c r="I63"/>
  <c r="H63"/>
  <c r="I59"/>
  <c r="H59"/>
  <c r="I56"/>
  <c r="H56"/>
  <c r="I55"/>
  <c r="H55"/>
  <c r="I54"/>
  <c r="H54"/>
  <c r="I53"/>
  <c r="H53"/>
  <c r="I51"/>
  <c r="H51"/>
  <c r="I50"/>
  <c r="H50"/>
  <c r="I42"/>
  <c r="H42"/>
  <c r="I38"/>
  <c r="H38"/>
  <c r="I37"/>
  <c r="H37"/>
  <c r="I35"/>
  <c r="H35"/>
  <c r="I27"/>
  <c r="I25"/>
  <c r="I21"/>
  <c r="I20"/>
  <c r="H20"/>
  <c r="I18"/>
  <c r="I17"/>
  <c r="H17"/>
  <c r="I13"/>
  <c r="I12"/>
  <c r="H12"/>
  <c r="I11"/>
  <c r="H11"/>
  <c r="I8"/>
  <c r="I5"/>
  <c r="I9" s="1"/>
  <c r="H5"/>
  <c r="P25" i="2" l="1"/>
  <c r="N25"/>
  <c r="L25"/>
  <c r="J25"/>
  <c r="R25"/>
  <c r="P29"/>
  <c r="N29"/>
  <c r="L29"/>
  <c r="J29"/>
  <c r="R29"/>
  <c r="C26"/>
  <c r="P24"/>
  <c r="N24"/>
  <c r="L24"/>
  <c r="J24"/>
  <c r="R24"/>
  <c r="C30"/>
  <c r="D26"/>
  <c r="J31" i="4"/>
  <c r="D24" i="2"/>
  <c r="J5" i="1"/>
  <c r="J9" s="1"/>
  <c r="J11"/>
  <c r="J12"/>
  <c r="J13"/>
  <c r="J17"/>
  <c r="J18"/>
  <c r="J20"/>
  <c r="J21"/>
  <c r="J25"/>
  <c r="J27"/>
  <c r="J35"/>
  <c r="J37"/>
  <c r="J38"/>
  <c r="J42"/>
  <c r="C11" i="2" s="1"/>
  <c r="J50" i="1"/>
  <c r="J51"/>
  <c r="J53"/>
  <c r="J54"/>
  <c r="J55"/>
  <c r="J56"/>
  <c r="J59"/>
  <c r="J63"/>
  <c r="J64"/>
  <c r="J65"/>
  <c r="J66"/>
  <c r="J68"/>
  <c r="J69"/>
  <c r="J70"/>
  <c r="J73"/>
  <c r="J74"/>
  <c r="J75"/>
  <c r="J76"/>
  <c r="J77"/>
  <c r="J80"/>
  <c r="J81"/>
  <c r="J82"/>
  <c r="J83"/>
  <c r="J84"/>
  <c r="J87"/>
  <c r="J88"/>
  <c r="J89"/>
  <c r="J90"/>
  <c r="J91"/>
  <c r="J92"/>
  <c r="J93"/>
  <c r="J96"/>
  <c r="J97"/>
  <c r="J98"/>
  <c r="J101"/>
  <c r="J102"/>
  <c r="J103"/>
  <c r="J104"/>
  <c r="J105"/>
  <c r="J106"/>
  <c r="J107"/>
  <c r="J108"/>
  <c r="J111"/>
  <c r="J112"/>
  <c r="J113"/>
  <c r="J114"/>
  <c r="J115"/>
  <c r="J116"/>
  <c r="J117"/>
  <c r="J118"/>
  <c r="J121"/>
  <c r="P26" i="2" l="1"/>
  <c r="N26"/>
  <c r="L26"/>
  <c r="J26"/>
  <c r="R26"/>
  <c r="R30"/>
  <c r="J30"/>
  <c r="L30"/>
  <c r="N30"/>
  <c r="P30"/>
  <c r="P11"/>
  <c r="N11"/>
  <c r="L11"/>
  <c r="J11"/>
  <c r="H11"/>
  <c r="F11"/>
  <c r="R11"/>
  <c r="C20"/>
  <c r="C19"/>
  <c r="C18"/>
  <c r="C17"/>
  <c r="C16"/>
  <c r="C15"/>
  <c r="C14"/>
  <c r="C12"/>
  <c r="C8"/>
  <c r="C10"/>
  <c r="C9"/>
  <c r="C7"/>
  <c r="C6"/>
  <c r="C22"/>
  <c r="C31" s="1"/>
  <c r="Q32" s="1"/>
  <c r="H29"/>
  <c r="F29"/>
  <c r="H28"/>
  <c r="F28"/>
  <c r="H27"/>
  <c r="F27"/>
  <c r="H26"/>
  <c r="F26"/>
  <c r="H25"/>
  <c r="F25"/>
  <c r="H24"/>
  <c r="H30" s="1"/>
  <c r="F24"/>
  <c r="F30" s="1"/>
  <c r="R6"/>
  <c r="D29"/>
  <c r="D28"/>
  <c r="D27"/>
  <c r="D25"/>
  <c r="D21"/>
  <c r="D13"/>
  <c r="D10"/>
  <c r="D16"/>
  <c r="D14"/>
  <c r="D11"/>
  <c r="D9"/>
  <c r="P6" l="1"/>
  <c r="N6"/>
  <c r="L6"/>
  <c r="J6"/>
  <c r="H6"/>
  <c r="F6"/>
  <c r="P7"/>
  <c r="N7"/>
  <c r="L7"/>
  <c r="J7"/>
  <c r="H7"/>
  <c r="F7"/>
  <c r="R7"/>
  <c r="P9"/>
  <c r="N9"/>
  <c r="L9"/>
  <c r="J9"/>
  <c r="H9"/>
  <c r="F9"/>
  <c r="R9"/>
  <c r="P10"/>
  <c r="N10"/>
  <c r="L10"/>
  <c r="J10"/>
  <c r="H10"/>
  <c r="F10"/>
  <c r="R10"/>
  <c r="P8"/>
  <c r="N8"/>
  <c r="L8"/>
  <c r="J8"/>
  <c r="H8"/>
  <c r="F8"/>
  <c r="R8"/>
  <c r="P12"/>
  <c r="N12"/>
  <c r="L12"/>
  <c r="J12"/>
  <c r="H12"/>
  <c r="F12"/>
  <c r="R12"/>
  <c r="P14"/>
  <c r="N14"/>
  <c r="L14"/>
  <c r="J14"/>
  <c r="H14"/>
  <c r="F14"/>
  <c r="R14"/>
  <c r="P15"/>
  <c r="N15"/>
  <c r="L15"/>
  <c r="J15"/>
  <c r="H15"/>
  <c r="F15"/>
  <c r="R15"/>
  <c r="P16"/>
  <c r="N16"/>
  <c r="L16"/>
  <c r="J16"/>
  <c r="H16"/>
  <c r="F16"/>
  <c r="R16"/>
  <c r="P17"/>
  <c r="N17"/>
  <c r="L17"/>
  <c r="J17"/>
  <c r="H17"/>
  <c r="F17"/>
  <c r="R17"/>
  <c r="P18"/>
  <c r="N18"/>
  <c r="L18"/>
  <c r="J18"/>
  <c r="H18"/>
  <c r="F18"/>
  <c r="R18"/>
  <c r="P19"/>
  <c r="N19"/>
  <c r="L19"/>
  <c r="J19"/>
  <c r="H19"/>
  <c r="F19"/>
  <c r="R19"/>
  <c r="P20"/>
  <c r="N20"/>
  <c r="L20"/>
  <c r="J20"/>
  <c r="H20"/>
  <c r="F20"/>
  <c r="R20"/>
  <c r="R22"/>
  <c r="R31" s="1"/>
  <c r="D6"/>
  <c r="D7"/>
  <c r="D8"/>
  <c r="D12"/>
  <c r="D15"/>
  <c r="D18"/>
  <c r="D19"/>
  <c r="D20"/>
  <c r="J124" i="1"/>
  <c r="F22" i="2" l="1"/>
  <c r="F31" s="1"/>
  <c r="F32" s="1"/>
  <c r="E32" s="1"/>
  <c r="H22"/>
  <c r="H31" s="1"/>
  <c r="J22"/>
  <c r="J31" s="1"/>
  <c r="L22"/>
  <c r="L31" s="1"/>
  <c r="N22"/>
  <c r="N31" s="1"/>
  <c r="P22"/>
  <c r="P31" s="1"/>
  <c r="Q31"/>
  <c r="E31"/>
  <c r="D17"/>
  <c r="O31" l="1"/>
  <c r="M31"/>
  <c r="K31"/>
  <c r="I31"/>
  <c r="H32"/>
  <c r="G32" s="1"/>
  <c r="G31"/>
  <c r="J32" l="1"/>
  <c r="I32" l="1"/>
  <c r="L32"/>
  <c r="K32" l="1"/>
  <c r="N32"/>
  <c r="M32" l="1"/>
  <c r="P32"/>
  <c r="O32" s="1"/>
</calcChain>
</file>

<file path=xl/sharedStrings.xml><?xml version="1.0" encoding="utf-8"?>
<sst xmlns="http://schemas.openxmlformats.org/spreadsheetml/2006/main" count="560" uniqueCount="368">
  <si>
    <t>DESCRIÇÃO DOS SERVIÇOS</t>
  </si>
  <si>
    <t>SERVIÇOS PRELIMINARES</t>
  </si>
  <si>
    <t>74209/1</t>
  </si>
  <si>
    <t>PLACA DE OBRA EM CHAPA DE ACO GALVANIZADO</t>
  </si>
  <si>
    <t>m²</t>
  </si>
  <si>
    <t>3,00</t>
  </si>
  <si>
    <t>Subtotal item 1.0</t>
  </si>
  <si>
    <t>MOVIMENTO DE TERRAS</t>
  </si>
  <si>
    <t>ESCAVACAO MANUAL DE CAVAS(FUNDACOES RASAS,=2,00 M)</t>
  </si>
  <si>
    <t>m³</t>
  </si>
  <si>
    <t>14,05</t>
  </si>
  <si>
    <t>REGULARIZACAO E COMPACTACAO MANUAL DE TERRENO COM SOQUETE</t>
  </si>
  <si>
    <t>29,50</t>
  </si>
  <si>
    <t>2,57</t>
  </si>
  <si>
    <t>REATERRO DE VALA COM MATERIAL GRANULAR REAPROVEITADO ADENSADO E VIBRADO</t>
  </si>
  <si>
    <t>35,08</t>
  </si>
  <si>
    <t>Subtotal item 2.0</t>
  </si>
  <si>
    <t>INFRA-ESTRUTURA: FUNDAÇÕES</t>
  </si>
  <si>
    <t>CONCRETO ARMADO PARA FUNDAÇÕES - SAPATAS</t>
  </si>
  <si>
    <t>3.1.1</t>
  </si>
  <si>
    <t>73907/4</t>
  </si>
  <si>
    <t>LASTRO DE CONCRETO TRACO 1:2,5:5, ESPESSURA 3CM, PREPARO MECANICO</t>
  </si>
  <si>
    <t>7,35</t>
  </si>
  <si>
    <t>13,59</t>
  </si>
  <si>
    <t>2,72</t>
  </si>
  <si>
    <t>3.1.2</t>
  </si>
  <si>
    <t>CONCRETO ARMADO FCK = 15 MPA, PREPARO C/ BETONEIRA, INCLUI LANCAMENTO</t>
  </si>
  <si>
    <t>239,64</t>
  </si>
  <si>
    <t>CONCRETO ARMADO PARA FUNDAÇÕES - VIGAS BALDRAMES 20x30</t>
  </si>
  <si>
    <t>3.2.1</t>
  </si>
  <si>
    <t>22,80</t>
  </si>
  <si>
    <t>3.2.2</t>
  </si>
  <si>
    <t>CONCRETO ARMADO FCK = 20 MPA, PREPARO C/ BETONEIRA, INCLUI LANCAMENTO</t>
  </si>
  <si>
    <t>3,85</t>
  </si>
  <si>
    <t>Subtotal item 3.0</t>
  </si>
  <si>
    <t>SUPERESTRUTURA</t>
  </si>
  <si>
    <t>CONCRETO ARMADO PARA SUPERESTRUTURA - PILARES</t>
  </si>
  <si>
    <t>4.1.1</t>
  </si>
  <si>
    <t>1,96</t>
  </si>
  <si>
    <t>CONCRETO ARMADO PARA SUPERESTRUTURA - VIGAS SUPERIOR 15x30</t>
  </si>
  <si>
    <t>4.2.1</t>
  </si>
  <si>
    <t>3,42</t>
  </si>
  <si>
    <t>CONCRETO ARMADO PARA SUPERESTRUTURA - VERGAS</t>
  </si>
  <si>
    <t>Subtotal item 4.0</t>
  </si>
  <si>
    <t>PAREDES E PAINEIS</t>
  </si>
  <si>
    <t>ALVENARIA EMBASAMENTO</t>
  </si>
  <si>
    <t>ALVENARIA DE VEDAÇÃO</t>
  </si>
  <si>
    <t>Subtotal item 5.0</t>
  </si>
  <si>
    <t>PORTAS</t>
  </si>
  <si>
    <t>JANELAS</t>
  </si>
  <si>
    <t>Subtotal item 6.0</t>
  </si>
  <si>
    <t>COBERTURA</t>
  </si>
  <si>
    <t>FORRO</t>
  </si>
  <si>
    <t>100,75</t>
  </si>
  <si>
    <t>Subtotal item 7.0</t>
  </si>
  <si>
    <t>IMPERMEABILIZAÇÃO</t>
  </si>
  <si>
    <t>Subtotal item 8.0</t>
  </si>
  <si>
    <t>REVESTIMENTOS DE PAREDES</t>
  </si>
  <si>
    <t>PAREDES INTERNAS</t>
  </si>
  <si>
    <t>9.1.3</t>
  </si>
  <si>
    <t>73955/2</t>
  </si>
  <si>
    <t>EMBASAMENTO COM MASSA LATEX PVA, PARA AMBIENTES INTERNOS, DUAS DEMAOS</t>
  </si>
  <si>
    <t>232,52</t>
  </si>
  <si>
    <t>8,00</t>
  </si>
  <si>
    <t>PAREDES EXTERNAS</t>
  </si>
  <si>
    <t>Subtotal item 9.0</t>
  </si>
  <si>
    <t>PINTURA</t>
  </si>
  <si>
    <t>74233/1</t>
  </si>
  <si>
    <t>FUNDO SELADOR ACRILICO AMBIENTE INTERNOS /EXTERNOS, UMA DEMAO</t>
  </si>
  <si>
    <t>126,75</t>
  </si>
  <si>
    <t>73751/1</t>
  </si>
  <si>
    <t>FUNDO SELADOR PVA AMBIENTES INTERNOS, UMA DEMÃO</t>
  </si>
  <si>
    <t>73954/2</t>
  </si>
  <si>
    <t>PINTURA LATEX ACRILICA EXTERNA E INTERNA, DUAS DEMAOS</t>
  </si>
  <si>
    <t>73750/1</t>
  </si>
  <si>
    <t>PINTURA LATEX PVA AMBIENTES INTERNOS, DUAS DEMAOS</t>
  </si>
  <si>
    <t>74065/3</t>
  </si>
  <si>
    <t>PINTURA ESMALTE BRILHANTE PARA MADEIRA DUAS DEMAO</t>
  </si>
  <si>
    <t>49,15</t>
  </si>
  <si>
    <t>Subtotal item 10.0</t>
  </si>
  <si>
    <t>PAVIMENTAÇÃO</t>
  </si>
  <si>
    <t>74164/4</t>
  </si>
  <si>
    <t>LASTRO DE BRITA E=5cm</t>
  </si>
  <si>
    <t>5,04</t>
  </si>
  <si>
    <t>73907/8</t>
  </si>
  <si>
    <t>LASTRO DE CONCRETO TRACO 1:3:5, ESPESSURA 8CM, PREPARO MECANICO</t>
  </si>
  <si>
    <t>Subtotal item 11.0</t>
  </si>
  <si>
    <t>INSTALAÇÃO ELÉTRICA</t>
  </si>
  <si>
    <t>74041/2</t>
  </si>
  <si>
    <t>LUMINARIA GLOBO VIDRO LEITOSO/PLAFONIER/BOCAL/LAMPADA 100W</t>
  </si>
  <si>
    <t>unid</t>
  </si>
  <si>
    <t>5,00</t>
  </si>
  <si>
    <t>74054/2</t>
  </si>
  <si>
    <t>PONTO DE TOMADA (CAIXA, ELETRODUTO, FIOS E TOMADA)</t>
  </si>
  <si>
    <t>33,00</t>
  </si>
  <si>
    <t>74042/1</t>
  </si>
  <si>
    <t>PONTO INTERRUPTOR SIMPLES COM ELETRODUTO PVC 1/2" E CAIXA 4X2"</t>
  </si>
  <si>
    <t>7,00</t>
  </si>
  <si>
    <t>Subtotal item 12.0</t>
  </si>
  <si>
    <t>INSTALAÇÃO HIDRÁULICA</t>
  </si>
  <si>
    <t>N/E</t>
  </si>
  <si>
    <t>Subtotal item 13.0</t>
  </si>
  <si>
    <t>INSTALAÇÃO SANITÁRIA</t>
  </si>
  <si>
    <t>CAIXA SIFONADA EM PVC 150X185X75MM SIMPLES - FORNECIMENTO E INSTALAÇÃO</t>
  </si>
  <si>
    <t>Unid.</t>
  </si>
  <si>
    <t>1,00</t>
  </si>
  <si>
    <t>Subtotal item 14.0</t>
  </si>
  <si>
    <t>LOUÇAS E METAIS</t>
  </si>
  <si>
    <t>2,00</t>
  </si>
  <si>
    <t>Subtotal item 15.0</t>
  </si>
  <si>
    <t>SERVIÇOS FINAIS</t>
  </si>
  <si>
    <t>LIMPEZA FINAL DA OBRA</t>
  </si>
  <si>
    <t>111,65</t>
  </si>
  <si>
    <t>Subtotal item 16.0</t>
  </si>
  <si>
    <t>Custo total com BDI incluso</t>
  </si>
  <si>
    <t>Valor  Total Geral</t>
  </si>
  <si>
    <t>ITEM</t>
  </si>
  <si>
    <t>Sinapi</t>
  </si>
  <si>
    <t>UNID.</t>
  </si>
  <si>
    <t>QUANT.</t>
  </si>
  <si>
    <t>Unitario
Material</t>
  </si>
  <si>
    <t>Unitario    M-
D-Obra</t>
  </si>
  <si>
    <t>Total
Material</t>
  </si>
  <si>
    <t>Total M-D-
Obra</t>
  </si>
  <si>
    <t>Total Geral</t>
  </si>
  <si>
    <t>1.2</t>
  </si>
  <si>
    <t>5.1.1</t>
  </si>
  <si>
    <t>6519</t>
  </si>
  <si>
    <t>19,00</t>
  </si>
  <si>
    <t>5.2.1</t>
  </si>
  <si>
    <t>73935/1</t>
  </si>
  <si>
    <t>203,00</t>
  </si>
  <si>
    <t>5.2.2</t>
  </si>
  <si>
    <t>72139</t>
  </si>
  <si>
    <t>3,15</t>
  </si>
  <si>
    <t>6.1.1</t>
  </si>
  <si>
    <t>73910/10</t>
  </si>
  <si>
    <t>6.1.2</t>
  </si>
  <si>
    <t>6.3.1</t>
  </si>
  <si>
    <t>100,00</t>
  </si>
  <si>
    <t>6.3.2</t>
  </si>
  <si>
    <t>250,00</t>
  </si>
  <si>
    <t>7.1.1</t>
  </si>
  <si>
    <t>72078</t>
  </si>
  <si>
    <t>147,89</t>
  </si>
  <si>
    <t>7.1.2</t>
  </si>
  <si>
    <t>73938/1</t>
  </si>
  <si>
    <t>156,00</t>
  </si>
  <si>
    <t>7.2.1</t>
  </si>
  <si>
    <t>9536</t>
  </si>
  <si>
    <t>36,24</t>
  </si>
  <si>
    <t>7.2.2</t>
  </si>
  <si>
    <t>73986/1</t>
  </si>
  <si>
    <t>8,02</t>
  </si>
  <si>
    <t>7.2.3</t>
  </si>
  <si>
    <t>5975</t>
  </si>
  <si>
    <t>92,80</t>
  </si>
  <si>
    <t>7.2.4</t>
  </si>
  <si>
    <t>5976</t>
  </si>
  <si>
    <t>8.1</t>
  </si>
  <si>
    <t>72075</t>
  </si>
  <si>
    <t>15,20</t>
  </si>
  <si>
    <t>9.1.1</t>
  </si>
  <si>
    <t>5974</t>
  </si>
  <si>
    <t>279,27</t>
  </si>
  <si>
    <t>9.1.2</t>
  </si>
  <si>
    <t>5978</t>
  </si>
  <si>
    <t>9.1.4</t>
  </si>
  <si>
    <t>73912/1</t>
  </si>
  <si>
    <t>46,75</t>
  </si>
  <si>
    <t>9.2.1</t>
  </si>
  <si>
    <t>73928/05</t>
  </si>
  <si>
    <t>CHAPISCO TRAÇO 1:3 (CIMENTO E AREIA), ESPESSURA 0,5CM, PREPARO MACANICO ,
INCLUSO IMPERMEABILIZANTE</t>
  </si>
  <si>
    <t>9.2.2</t>
  </si>
  <si>
    <t>5984</t>
  </si>
  <si>
    <t>EMBOCO TRACO 1:1:4 (CIMENTO, CAL E AREIA), ESPESSURA 2,0CM, PREPARO MECANICO,
INCLUSO ADITIVO IMPERMEABILIZANTE</t>
  </si>
  <si>
    <t>9.2.3</t>
  </si>
  <si>
    <t>74134/2</t>
  </si>
  <si>
    <t>11.4</t>
  </si>
  <si>
    <t>73829/1</t>
  </si>
  <si>
    <t>11.5</t>
  </si>
  <si>
    <t>74126/1</t>
  </si>
  <si>
    <t>m</t>
  </si>
  <si>
    <t>19,60</t>
  </si>
  <si>
    <t>12.1</t>
  </si>
  <si>
    <t>73953/6</t>
  </si>
  <si>
    <t>12.5</t>
  </si>
  <si>
    <t>73662</t>
  </si>
  <si>
    <t>PONTO DE TOMADA PARA TELEFONE, COM TOMADA PADRÃO TELEBRAS EM CAIXA DE PVC COM PLACA, ELETRODUTO DE PVC RIGIDO E FIAÇÃO ATÉ A CAIXA DE DISTRIBUIÇÃO DO PAVIMENTO</t>
  </si>
  <si>
    <t>18,23</t>
  </si>
  <si>
    <t>12.6</t>
  </si>
  <si>
    <t>74131/1</t>
  </si>
  <si>
    <t>TERMOMAGNETICOS MONOPOLARES, SEM DISPOSITIVO PARA CHAVE GERAL, COM PORTA, SEM BARRAMENTOS FASES E COM BARRAMENTO NEUTRO, FORNECIMENTO E INSTALACAO</t>
  </si>
  <si>
    <t>12.7</t>
  </si>
  <si>
    <t>74130/4</t>
  </si>
  <si>
    <t>DISJUNTOR TERMOMAGNETICO TRIPOLAR PADRAO NEMA (AMERICANO) 10 A 50A 240V, FORNECIMENTO E INSTALACAO</t>
  </si>
  <si>
    <t>13.1</t>
  </si>
  <si>
    <t>75030/1</t>
  </si>
  <si>
    <t>60</t>
  </si>
  <si>
    <t>13.2</t>
  </si>
  <si>
    <t>74176/1</t>
  </si>
  <si>
    <t>REGISTRO GAVETA 3/4" COM CANOPLA ACABAMENTO CROMADO SIMPLES -
FORNECIMENTO E INSTALACAO</t>
  </si>
  <si>
    <t>4</t>
  </si>
  <si>
    <t>14.1</t>
  </si>
  <si>
    <t>74165/1</t>
  </si>
  <si>
    <t>TUBO PVC ESGOTO JS PREDIAL DN 40MM, INCLUSIVE CONEXOES - FORNECIMENTO E
INSTALACAO</t>
  </si>
  <si>
    <t>12</t>
  </si>
  <si>
    <t>14.2</t>
  </si>
  <si>
    <t>74165/2</t>
  </si>
  <si>
    <t>TUBO PVC ESGOTO PREDIAL DN 50MM, INCLUSIVE CONEXOES - FORNECIMENTO E
INSTALACAO</t>
  </si>
  <si>
    <t>6</t>
  </si>
  <si>
    <t>14.3</t>
  </si>
  <si>
    <t>74165/4</t>
  </si>
  <si>
    <t>TUBO PVC ESGOTO PREDIAL DN 100MM, INCLUSIVE CONEXOES - FORNECIMENTO E
INSTALACAO</t>
  </si>
  <si>
    <t>30</t>
  </si>
  <si>
    <t>14.4</t>
  </si>
  <si>
    <t>COLUNA DE VENTILAÇÃO EM TUBO PVC ESGOTO PREDIAL DN 50MM, INCLUSIVE
CONEXOES - FORNECIMENTO E INSTALACAO</t>
  </si>
  <si>
    <t>14.6</t>
  </si>
  <si>
    <t>74104/1</t>
  </si>
  <si>
    <t>2</t>
  </si>
  <si>
    <t>15.1</t>
  </si>
  <si>
    <t>73947/11</t>
  </si>
  <si>
    <t>VASO SANITARIO LOUCA BRANCA CAIXA DESCARGA ACOPLADA 35X65X35CM INCL
ASSENTO PLASTICO E RABICHO CROMADO.</t>
  </si>
  <si>
    <t>15.2</t>
  </si>
  <si>
    <t>73947/5</t>
  </si>
  <si>
    <t>15.3</t>
  </si>
  <si>
    <t>74126/2</t>
  </si>
  <si>
    <t>GRANITO AMENDOA POLIDO PARA BANCADA E=2,0 CM, LARGURA 60CM - FORNECIMENTO
E INSTALACAO</t>
  </si>
  <si>
    <t>15.4</t>
  </si>
  <si>
    <t>73947/6</t>
  </si>
  <si>
    <t>LAVATORIO LOUCA BRANCA D/SOBREPOR MED LUXO C/LADRAO 53X43CM FERRAGENS E METAL CROMADO SIFAO 1680 1"X1.1/4",TORNEIRA D/PRESSAO 1193 1/2" E VALVULA DE</t>
  </si>
  <si>
    <t>15.5</t>
  </si>
  <si>
    <t>73949/5</t>
  </si>
  <si>
    <t>TORNEIRA CROMADA 1/2" OU 3/4" DE BANCADA PARA LAVATORIO, PADRAO POPULAR COM
ENGATE FLEXIVEL EM METAL CROMADO 1/2"X30CM- FORNECIMENTO E INSTALACAO</t>
  </si>
  <si>
    <t>15.8</t>
  </si>
  <si>
    <t>175,00</t>
  </si>
  <si>
    <t>31,50</t>
  </si>
  <si>
    <t>LOCACAO CONVENCIONAL DE OBRA, ATRAVÉS DE GABARITO DE TABUAS CORRIDAS PONTALETADAS A CADA 1,50M, SEM REAPROVEITAMENTO</t>
  </si>
  <si>
    <t>REVESTIMENTO CERAMICA ESMALTADA EM PAREDES 1A, PEI-4, 20X40CM, PADRAO MEDIO, FIXADA COM ARGAMASSA COLANTE E REJUNTAMENTO COM CIMENTO BRANCO</t>
  </si>
  <si>
    <t>PISO EM CERAMICA ESMALTADA 1A PEI-V, PADRAO MEDIO, ASSENTADA COM ARGAMASSA  DE  CIMENTO E AREIA PREPARO MANUAL, REJUNTE C/ CIMENTO BRANCO COM RODAPÉ</t>
  </si>
  <si>
    <t>LUMINARIA TIPO CALHA, DE EMBUTIR, COM REATOR DE PARTIDA RAPIDA E LAMPADA FLUORESCENTE 2X40W, COMPLETA, FORNECIMENTO E INSTALACAO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</si>
  <si>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</si>
  <si>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MICTORIO DE LOUCA BRANCA C/ SIFÃO INTEGRADO E MED 33XX28X53CM FERREGENS E METAL  ROMADO REGISTRO DE PRESSÃO 1416 DE 1/2" E TUBO DE LIGAÇÃO DE 1/2"- FORNECIMENTO</t>
  </si>
  <si>
    <t>CONJUNDO DE BARRA DE APOIO EM ALUMINIO ANODIZADO PARA PORTADORES DE NECESSIDADE ESPECIAIS</t>
  </si>
  <si>
    <t>DISCRIMINAÇÃO</t>
  </si>
  <si>
    <t>ETAPAS</t>
  </si>
  <si>
    <t>PESO</t>
  </si>
  <si>
    <t>MÊS - 01</t>
  </si>
  <si>
    <t>MÊS - 02</t>
  </si>
  <si>
    <t>MÊS - 03</t>
  </si>
  <si>
    <t>MÊS - 04</t>
  </si>
  <si>
    <t>MÊS - 05</t>
  </si>
  <si>
    <t>MÊS - 06</t>
  </si>
  <si>
    <t>DOS SERVIÇOS</t>
  </si>
  <si>
    <t>%</t>
  </si>
  <si>
    <t>R$</t>
  </si>
  <si>
    <t>CONSTRUÇÃO DO PRÉDIO</t>
  </si>
  <si>
    <t>ESQUADRIAS</t>
  </si>
  <si>
    <t>COBERTURA E FORRO</t>
  </si>
  <si>
    <t>CONSTRUÇÃO DA PRAÇA</t>
  </si>
  <si>
    <t>INSTALAÇÕES ELÉTRICAS</t>
  </si>
  <si>
    <t>EQUIPAMENTOS</t>
  </si>
  <si>
    <t>JARDINS E CANTEIROS</t>
  </si>
  <si>
    <t>COMPLEMENTAÇÃO DA OBRA</t>
  </si>
  <si>
    <t>SUB - TOTAL</t>
  </si>
  <si>
    <t>TOTAL MENSAL</t>
  </si>
  <si>
    <t>TOTAL GERAL ACUMULADO</t>
  </si>
  <si>
    <t>73948/016</t>
  </si>
  <si>
    <t>LIMPEZA MANUAL DO TERRENO (C/ RASPAGEM SUPERFICIAL)</t>
  </si>
  <si>
    <t>1145,51</t>
  </si>
  <si>
    <t>0,50</t>
  </si>
  <si>
    <t>2.1</t>
  </si>
  <si>
    <t>2.2</t>
  </si>
  <si>
    <t>2.3</t>
  </si>
  <si>
    <t>unid.</t>
  </si>
  <si>
    <t>3.2</t>
  </si>
  <si>
    <t>4.1</t>
  </si>
  <si>
    <t>2950,00</t>
  </si>
  <si>
    <t>4.2</t>
  </si>
  <si>
    <t>1400,00</t>
  </si>
  <si>
    <t>200,00</t>
  </si>
  <si>
    <t>4.3</t>
  </si>
  <si>
    <t>Barra fixa para apoio a exercício, sapatas, pilar de concreto armado 15x15cm, tubo de ferro DN 50mm.</t>
  </si>
  <si>
    <t>1500,00</t>
  </si>
  <si>
    <t>4.4</t>
  </si>
  <si>
    <t>Pranchas para exercícios abdominais, sapatas, apoio em concreto armado, prancha de madeira, tubo de ferro DN 50mm.</t>
  </si>
  <si>
    <t>4.5</t>
  </si>
  <si>
    <t>Equipamentos p/ exercícios físicos, sapatas, pilar em concreto armado de 15x15cm, tubo de ferro A3:J45DN 50mm (espaldar)</t>
  </si>
  <si>
    <t>1950,00</t>
  </si>
  <si>
    <t>450,00</t>
  </si>
  <si>
    <t>5.2</t>
  </si>
  <si>
    <t>6.1</t>
  </si>
  <si>
    <t>2000,00</t>
  </si>
  <si>
    <t>800,00</t>
  </si>
  <si>
    <t>6.2</t>
  </si>
  <si>
    <t>555,96</t>
  </si>
  <si>
    <t>150,00</t>
  </si>
  <si>
    <t>6.3</t>
  </si>
  <si>
    <t>1033,87</t>
  </si>
  <si>
    <t>VALOR TOTAL GERAL (R$)</t>
  </si>
  <si>
    <t>4.3.1</t>
  </si>
  <si>
    <t>74200/1</t>
  </si>
  <si>
    <t>VERGA 15X10CM EM CONCRETO PRÉ-MOLDADO FCK=20MPA (PREPARO COM BETONEIRA) AÇO CA60, BITOLA FINA, INCLUSIVE FORMAS TABUA 3ª</t>
  </si>
  <si>
    <t>LAJE PRÉ-MOLDADA</t>
  </si>
  <si>
    <t>4.4.1</t>
  </si>
  <si>
    <t>74202/2</t>
  </si>
  <si>
    <t>ALVENARIA EM TIJOLO CERAMICO FURADO, PAREDE 15CM DE ESPESSURA, ASSENTADO EM ARGAMASSA TRACO 1:4 (CIMENTO E AREIA),E=1CM</t>
  </si>
  <si>
    <t>BLOCOS DE VIDRO TIPO CANELADO 19X19X8CM, ASSENTADO COM ARGAMASSA TRAÇO 1:3 (CIMENTO E AREIA GROSSA) PREPARO MECANICO, COM REJUNTAMENTO EM CIMENTO BRANCO E BARRAS DE AÇO</t>
  </si>
  <si>
    <t>FORRO DE BEIRAL EM MADEIRA TIPO CEDRINHO, INCLUSO TESTEIRA ALTURA 15CM E MEIA-CANA</t>
  </si>
  <si>
    <t>FORRO DE GESSO EM PLACAS 60X60CM, ESPESSURA DE 1,2CM, INCLUSIVE FIXAÇÃO COM ARAME</t>
  </si>
  <si>
    <t>CHAPISCO EM TETOS TRAÇO 1:3 (CIMENTO E AREIA), ESPESSURA 0,5CM, PREPARO MECANICO</t>
  </si>
  <si>
    <t>EMBOCO EM TETOS TRACO 1:4 (CAL E AREIA MEDIA), ESPESSURA 1,5CM, PREPARO MANUAL</t>
  </si>
  <si>
    <t>IMPERMEABILIZACAO SEMI-FLEXIVEL COM TINTA ASFALTICA EM SUPERFICIES LISAS DE PEQUENAS DIMENSOES</t>
  </si>
  <si>
    <t>CHAPISCO EM PAREDES TRACO 1:4 (CIMENTO E AREIA), ESPESSURA 0,5CM, PREPARO MECANICO</t>
  </si>
  <si>
    <t>EMBOCO EM PAREDES INTERNAS TRACO 1:5 (CAL E AREIA MEDIA), ESPESSURA 2,0CM, PREPARO MANUAL</t>
  </si>
  <si>
    <t>EMASSAMENTO COM MASSA ACRÍLICA PARA AMBIENTES INTERNOS/EXTERNOS, DUAS DEMAOS</t>
  </si>
  <si>
    <t>GRANITO CINZA POLIDO PARA SOLEIRA E PEITORIL BANCADA E=2,5 CM, LARGURA 17CM -  FORNECIMENTO E INSTALACAO</t>
  </si>
  <si>
    <t>TUBO PVC SOLDAVEL AGUA FRIA DN 25MM, INCLUSIVE CONEXOES - FORNECIMENTO E INSTALACAO</t>
  </si>
  <si>
    <t>ESTRUTURA DE MADEIRA DE LEI 1A SERRADA NÃO APARELHADA, PARA TELHAS CERAMICAS, VÃOS 7M ATÉ 10M</t>
  </si>
  <si>
    <t>COBERTURA EM TELHA CERAMICA TIPO COLONIAL, COM ARGAMASSA TRAÇO 1:3 (CIMENTO E AREIA)</t>
  </si>
  <si>
    <t>Barras para flexão de braços vertical, sapatas, pilar concreto armado 15x15cm, tubo de ferro DN 50mm.</t>
  </si>
  <si>
    <t>Barras para flexão de braços horizontal, sapatas, pilar concreto armado 15x15cm, tubo de ferro DN 50mm.</t>
  </si>
  <si>
    <t>Instalações provisórias e difinitivas no final da obra (Inst. Sanitária, esgoto, água,energia, etc.) - Fornecimento de Material e mão de obra, com fornecimento de poste e materiais necessários</t>
  </si>
  <si>
    <t>1.3</t>
  </si>
  <si>
    <t>Limpeza do terreno c/capina e remoção e aterros necessários. ATERRO (EDIFICACOES)  COMPACTADO MANUALMENTE</t>
  </si>
  <si>
    <t>LAJE PRE-MOLDADA P/FORRO, SOBRECARGA 100KG/M2, 3,50M/E=8CM, C /LAJOTAS E CAP.C/CONC FCK=20MPA, 3CM, INTER-EIXO 38CM, C/ESCORAMENTO (REAPR.3X) E FERRAGEM NEGATIVA0</t>
  </si>
  <si>
    <t>ALVENARIA EM TIJOLO CERAMICO MACICO 5X10X20CM 1 VEZ (ESPESSURA 20CM), ASSENTADO COM ARGAMASSA TRACO 1:2:8 (CIMENTO, CAL E AREIA)</t>
  </si>
  <si>
    <t>ACUMULADO</t>
  </si>
  <si>
    <t>74077/2</t>
  </si>
  <si>
    <r>
      <rPr>
        <b/>
        <sz val="9"/>
        <color rgb="FFFF0000"/>
        <rFont val="Arial"/>
        <family val="2"/>
      </rPr>
      <t xml:space="preserve">P1- 03 (TRÊS) - </t>
    </r>
    <r>
      <rPr>
        <sz val="9"/>
        <color rgb="FF000000"/>
        <rFont val="Arial"/>
        <family val="2"/>
      </rPr>
      <t>PORTA DE MADEIRA COMPENSADA LISA PARA PINTURA, 0,90X2,10M, INCLUSO ADUELA 2A, ALIZAR 2A E DOBRADICA - COM FECHADURA DE 1ª QUALIDADE.</t>
    </r>
  </si>
  <si>
    <r>
      <rPr>
        <b/>
        <sz val="9"/>
        <color rgb="FFFF0000"/>
        <rFont val="Arial"/>
        <family val="2"/>
      </rPr>
      <t>P3 - 02 (DUAS)</t>
    </r>
    <r>
      <rPr>
        <sz val="9"/>
        <color rgb="FF000000"/>
        <rFont val="Arial"/>
        <family val="2"/>
      </rPr>
      <t xml:space="preserve"> - PORTA DE MADEIRA COMPENSADA LISA PARA PINTURA, 2,00X2,10M, 02 FOLHAS, INCLUSO ADUELA 2A, ALIZAR 2A E DOBRADICA VAI E VEM - COM FECHADURA DE 1ª QUALIDADE.</t>
    </r>
  </si>
  <si>
    <t>74067/1</t>
  </si>
  <si>
    <r>
      <rPr>
        <b/>
        <sz val="9"/>
        <color rgb="FFFF0000"/>
        <rFont val="Arial"/>
        <family val="2"/>
      </rPr>
      <t xml:space="preserve">B1 - 01 (UM) - </t>
    </r>
    <r>
      <rPr>
        <sz val="9"/>
        <color rgb="FF000000"/>
        <rFont val="Arial"/>
        <family val="2"/>
      </rPr>
      <t>JANELA ALUMINIO, BASCULANTE, SERIE 25 - 0,70X0,60m - COM VIDRO TRANPARENTE..</t>
    </r>
  </si>
  <si>
    <r>
      <rPr>
        <b/>
        <sz val="9"/>
        <color rgb="FFFF0000"/>
        <rFont val="Arial"/>
        <family val="2"/>
      </rPr>
      <t xml:space="preserve">J1 - 01 (UMA) - </t>
    </r>
    <r>
      <rPr>
        <sz val="9"/>
        <color rgb="FF000000"/>
        <rFont val="Arial"/>
        <family val="2"/>
      </rPr>
      <t>JANELA ALUMINIO DE CORRER, 2 FOLHAS PARA VIDRO, SEM BANDEIRA, LINHA 25 - 1,50x1,00 m - COM VIDRO TRANPARENTE..</t>
    </r>
  </si>
  <si>
    <r>
      <rPr>
        <b/>
        <sz val="9"/>
        <color rgb="FFFF0000"/>
        <rFont val="Arial"/>
        <family val="2"/>
      </rPr>
      <t xml:space="preserve">J2 - 02 (DUAS) - </t>
    </r>
    <r>
      <rPr>
        <sz val="9"/>
        <color rgb="FF000000"/>
        <rFont val="Arial"/>
        <family val="2"/>
      </rPr>
      <t>JANELA ALUMINIO DE CORRER, 2 FOLHAS PARA VIDRO, SEM BANDEIRA, LINHA 25 - 3,00X1,00 m - COM VIDRO TRANPARENTE..</t>
    </r>
  </si>
  <si>
    <t>CAIXA D´AGUA FIBROCIMENTO 500L, FORNECIMENTO E INSTALACAO, ENTRADA 20M M COM BOIA 1/2 , SAIDA 25MM E SISTEMA DE LIMPEZA E EXTRAVASOR 32MM (PADRAO  POPULAR)</t>
  </si>
  <si>
    <t>78598/1</t>
  </si>
  <si>
    <t>FOSSA SEPTICA EM ALVENARIA DE TIJOLO CERAMICO MACICO DIMENSOES EXTERNA S 1,90X1,10X1,40M, 1.500 LITROS, REVESTIDA INTERNAMENTE COM BARRA  LISA, COM TAMPA EM CONCRETO ARMADO COM ESPESSURA 8CM</t>
  </si>
  <si>
    <t>74197/1</t>
  </si>
  <si>
    <t>SUMIDOURO EM ALVENARIA DE TIJOLO CERAMICO
MACICO DIAMETRO 1,20M E ALTU RA 5,00M, COM
TAMPA EM CONCRETO ARMADO DIAMETRO 1,40M E
ESPESSURA 10CM</t>
  </si>
  <si>
    <t>74198/1</t>
  </si>
  <si>
    <t>PAPELEIRA DE LOUCA BRANCA - FORNECIMENTO E
INSTALACAO</t>
  </si>
  <si>
    <t>PORTA-TOALHA DE LOUCA BRANCA COM BASTÃO
PLASTICO - FORNECIMENTO E INSTALACAO</t>
  </si>
  <si>
    <t>73947/10</t>
  </si>
  <si>
    <t>73948/16</t>
  </si>
  <si>
    <t>73818/1</t>
  </si>
  <si>
    <t>73967/3</t>
  </si>
  <si>
    <t>73922/3</t>
  </si>
  <si>
    <t>Matinhos, 29 de Novembro de 2012</t>
  </si>
  <si>
    <t>ENG, ANTONIO LIMA</t>
  </si>
  <si>
    <t>CREA - RJ-46.107/D</t>
  </si>
  <si>
    <t>ENG. ANTONIO LIMA</t>
  </si>
  <si>
    <t>Matinhos, 29 de Novembro de 2012.</t>
  </si>
  <si>
    <t>PLANILHA ORÇAMENTÁRIA - PRÉDIO</t>
  </si>
  <si>
    <t>PLANILHA ORÇAMENTÁRIA - ÁREA EXTERNA</t>
  </si>
  <si>
    <t>CRONOGRAMA FISICO - FINANCEIRO</t>
  </si>
  <si>
    <r>
      <t xml:space="preserve">ACADEMIA DA SAÚDE RIO DA ONÇA/MATINHOS/PR - </t>
    </r>
    <r>
      <rPr>
        <b/>
        <sz val="12"/>
        <rFont val="Arial"/>
        <family val="2"/>
      </rPr>
      <t>Atende ao Oficio nº 176/SMS/2012 - de 01/08/2012                                                                                                Complementa este Orçamento o Memorial Descritivo nº 047/2012/PMM de 30/11/2012</t>
    </r>
  </si>
  <si>
    <r>
      <rPr>
        <b/>
        <sz val="12"/>
        <color rgb="FFFF0000"/>
        <rFont val="Arial"/>
        <family val="2"/>
      </rPr>
      <t xml:space="preserve">ACADEMIA DA SAÚDE RIO DA ONÇA/MATINHOS/PR </t>
    </r>
    <r>
      <rPr>
        <b/>
        <sz val="12"/>
        <color rgb="FF000000"/>
        <rFont val="Arial"/>
        <family val="2"/>
      </rPr>
      <t>- Atende ao Oficio nº 176/SMS/2012 - de 01/08/2012                                                                Complementa este Orçamento o Memorial Descritivo nº 047/2012 -PMM de 30/11/2012</t>
    </r>
  </si>
  <si>
    <r>
      <t>ACADEMIA DA SAÚDE RIO DA ONÇA/MATINHOS/PR -</t>
    </r>
    <r>
      <rPr>
        <b/>
        <sz val="12"/>
        <rFont val="Arial"/>
        <family val="2"/>
      </rPr>
      <t xml:space="preserve"> Atende ao Oficio nº 176/SMS/2012 - de 01/08/2012                     Complementa este Orçamento o Memorial Descritivo nº 047/2012-PMM de 30/11/2012</t>
    </r>
  </si>
  <si>
    <t>Luminária em alumínio fundido. Alojamento para reator incorporado ao corpo da luminária. 
Difusor em polietileno leitoso anti UV.  Lâmpada vapor metálico 400 w.  Pintura a pó epóxi nas cor padrão verde VP (demais cores sob consulta) Altura total 3,5m. Globo Redondo. Com fiação, tubulação interruptor e equipamentos necessários para instalação, fornecimento de material e mão de obra. (Ver foto Ilustrativa no Memorial Descritivo)</t>
  </si>
  <si>
    <t>PLANTIO DE ARVORE ISOLADA ATÉ 2,00M DE ALT, DE QUALQUER ESPÉCIE, EM LOGRADOURO PUBLICO, INCLUSIVE TRANSPORTE DE TERRA PRETA. EXCLUSIVE FORNECIMENTO DA ARVORE</t>
  </si>
  <si>
    <t>Placa de identificação do projeto, coluna 75x400mm, h= 3,20m, placa de 1,0x1,20m, lum. Reator, fotocélula, fundação.</t>
  </si>
  <si>
    <t>02 POSTE METÁLICO P/VOLEIBOL COM REDE DE NYLON</t>
  </si>
  <si>
    <t>Unitário
Material</t>
  </si>
  <si>
    <t>Unitário    M-
D-Obra</t>
  </si>
  <si>
    <t>PAVIMENTAÇÃO EM PEDRISCO, ESPESSURA 5CM SOBRE PISO COMPACTADO, FORNECIMENTO DE MATERIAL E MÃO DE OBRA</t>
  </si>
  <si>
    <t>PISO CIMENTADO LISO DESEMPENADO, TRAÇO 1:3 (CIMENTO E AREIA), ESPESSURA A 2,0CM, PREPARO MANUAL, FORNECIMENTO DE MATERIAL E MÃO DE OBRA</t>
  </si>
  <si>
    <t>COLCHÃO DE AREIA PARA QUADRA DE VÔLEI DE AREIA E CANCHA DE AREIA E=20CM, COM MEIO FIO DE CONTENÇÃO, NO ENTORNO, FORNECIMENTO DE MATERIAL E MÃO DE OBRA.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</si>
</sst>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4" borderId="0" xfId="0" applyFont="1" applyFill="1"/>
    <xf numFmtId="0" fontId="3" fillId="0" borderId="5" xfId="0" applyFont="1" applyBorder="1" applyAlignment="1">
      <alignment horizontal="justify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3" fillId="0" borderId="18" xfId="1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justify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10" fontId="3" fillId="0" borderId="29" xfId="1" applyNumberFormat="1" applyFont="1" applyBorder="1" applyAlignment="1">
      <alignment horizontal="right" vertical="center" wrapText="1"/>
    </xf>
    <xf numFmtId="4" fontId="2" fillId="0" borderId="31" xfId="0" applyNumberFormat="1" applyFont="1" applyBorder="1" applyAlignment="1">
      <alignment horizontal="right" vertical="center" wrapText="1"/>
    </xf>
    <xf numFmtId="10" fontId="2" fillId="0" borderId="31" xfId="1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10" fontId="3" fillId="0" borderId="34" xfId="1" applyNumberFormat="1" applyFont="1" applyBorder="1" applyAlignment="1">
      <alignment horizontal="right" vertical="center" wrapText="1"/>
    </xf>
    <xf numFmtId="4" fontId="2" fillId="0" borderId="34" xfId="0" applyNumberFormat="1" applyFont="1" applyBorder="1" applyAlignment="1">
      <alignment horizontal="right" vertical="center" wrapText="1"/>
    </xf>
    <xf numFmtId="0" fontId="2" fillId="0" borderId="0" xfId="0" applyFont="1"/>
    <xf numFmtId="10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justify" vertical="center" wrapText="1"/>
    </xf>
    <xf numFmtId="4" fontId="3" fillId="0" borderId="44" xfId="0" applyNumberFormat="1" applyFont="1" applyBorder="1" applyAlignment="1">
      <alignment horizontal="right" vertical="center" wrapText="1"/>
    </xf>
    <xf numFmtId="4" fontId="3" fillId="0" borderId="45" xfId="0" applyNumberFormat="1" applyFont="1" applyBorder="1" applyAlignment="1">
      <alignment horizontal="right" vertical="center" wrapText="1"/>
    </xf>
    <xf numFmtId="4" fontId="3" fillId="0" borderId="46" xfId="0" applyNumberFormat="1" applyFont="1" applyBorder="1" applyAlignment="1">
      <alignment horizontal="right" vertical="center" wrapText="1"/>
    </xf>
    <xf numFmtId="4" fontId="3" fillId="0" borderId="41" xfId="0" applyNumberFormat="1" applyFont="1" applyBorder="1" applyAlignment="1">
      <alignment horizontal="right" vertical="center" wrapText="1"/>
    </xf>
    <xf numFmtId="4" fontId="3" fillId="0" borderId="42" xfId="0" applyNumberFormat="1" applyFont="1" applyBorder="1" applyAlignment="1">
      <alignment horizontal="right" vertical="center" wrapText="1"/>
    </xf>
    <xf numFmtId="4" fontId="3" fillId="0" borderId="43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top"/>
    </xf>
    <xf numFmtId="0" fontId="3" fillId="0" borderId="4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3" fillId="0" borderId="49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justify" vertical="center" wrapText="1"/>
    </xf>
    <xf numFmtId="0" fontId="2" fillId="2" borderId="30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4" fontId="2" fillId="2" borderId="31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44" xfId="0" applyFont="1" applyBorder="1" applyAlignment="1">
      <alignment horizontal="justify" vertical="center" wrapText="1"/>
    </xf>
    <xf numFmtId="0" fontId="4" fillId="0" borderId="4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justify" vertical="center" wrapText="1"/>
    </xf>
    <xf numFmtId="4" fontId="3" fillId="5" borderId="44" xfId="0" applyNumberFormat="1" applyFont="1" applyFill="1" applyBorder="1" applyAlignment="1">
      <alignment horizontal="right" vertical="center" wrapText="1"/>
    </xf>
    <xf numFmtId="4" fontId="3" fillId="5" borderId="41" xfId="0" applyNumberFormat="1" applyFont="1" applyFill="1" applyBorder="1" applyAlignment="1">
      <alignment horizontal="right" vertical="center" wrapText="1"/>
    </xf>
    <xf numFmtId="0" fontId="3" fillId="5" borderId="0" xfId="0" applyFont="1" applyFill="1"/>
    <xf numFmtId="0" fontId="3" fillId="5" borderId="38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justify" vertical="center" wrapText="1"/>
    </xf>
    <xf numFmtId="4" fontId="3" fillId="5" borderId="45" xfId="0" applyNumberFormat="1" applyFont="1" applyFill="1" applyBorder="1" applyAlignment="1">
      <alignment horizontal="right" vertical="center" wrapText="1"/>
    </xf>
    <xf numFmtId="4" fontId="3" fillId="5" borderId="4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8" xfId="0" applyNumberFormat="1" applyFont="1" applyBorder="1" applyAlignment="1" applyProtection="1">
      <alignment horizontal="right" vertical="center" wrapText="1"/>
      <protection locked="0"/>
    </xf>
    <xf numFmtId="0" fontId="6" fillId="5" borderId="18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justify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 applyProtection="1">
      <alignment horizontal="right" vertical="center" wrapText="1"/>
      <protection locked="0"/>
    </xf>
    <xf numFmtId="4" fontId="3" fillId="0" borderId="5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56" xfId="0" applyFont="1" applyBorder="1" applyAlignment="1">
      <alignment horizontal="justify" vertical="center" wrapText="1"/>
    </xf>
    <xf numFmtId="4" fontId="3" fillId="0" borderId="56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justify" vertical="center" wrapText="1"/>
    </xf>
    <xf numFmtId="4" fontId="3" fillId="4" borderId="2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justify" vertical="center" wrapText="1"/>
    </xf>
    <xf numFmtId="4" fontId="3" fillId="0" borderId="61" xfId="0" applyNumberFormat="1" applyFont="1" applyBorder="1" applyAlignment="1">
      <alignment horizontal="right" vertical="center" wrapText="1"/>
    </xf>
    <xf numFmtId="4" fontId="3" fillId="0" borderId="62" xfId="0" applyNumberFormat="1" applyFont="1" applyBorder="1" applyAlignment="1">
      <alignment horizontal="right" vertical="center" wrapText="1"/>
    </xf>
    <xf numFmtId="4" fontId="2" fillId="3" borderId="9" xfId="0" applyNumberFormat="1" applyFont="1" applyFill="1" applyBorder="1" applyAlignment="1">
      <alignment horizontal="right" vertical="top"/>
    </xf>
    <xf numFmtId="4" fontId="3" fillId="0" borderId="63" xfId="0" applyNumberFormat="1" applyFont="1" applyBorder="1" applyAlignment="1">
      <alignment horizontal="center" vertical="center" wrapText="1"/>
    </xf>
    <xf numFmtId="10" fontId="2" fillId="0" borderId="25" xfId="1" applyNumberFormat="1" applyFont="1" applyBorder="1" applyAlignment="1">
      <alignment horizontal="center"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3" fillId="0" borderId="56" xfId="1" applyNumberFormat="1" applyFont="1" applyBorder="1" applyAlignment="1">
      <alignment horizontal="right" vertical="center" wrapText="1"/>
    </xf>
    <xf numFmtId="10" fontId="3" fillId="3" borderId="5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0" fontId="3" fillId="0" borderId="49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4" fontId="2" fillId="3" borderId="31" xfId="0" applyNumberFormat="1" applyFont="1" applyFill="1" applyBorder="1" applyAlignment="1">
      <alignment horizontal="right" vertical="center" wrapText="1"/>
    </xf>
    <xf numFmtId="10" fontId="2" fillId="3" borderId="31" xfId="1" applyNumberFormat="1" applyFont="1" applyFill="1" applyBorder="1" applyAlignment="1">
      <alignment horizontal="right" vertical="center" wrapText="1"/>
    </xf>
    <xf numFmtId="10" fontId="3" fillId="3" borderId="31" xfId="1" applyNumberFormat="1" applyFont="1" applyFill="1" applyBorder="1" applyAlignment="1">
      <alignment horizontal="right" vertical="center" wrapText="1"/>
    </xf>
    <xf numFmtId="10" fontId="3" fillId="3" borderId="31" xfId="0" applyNumberFormat="1" applyFont="1" applyFill="1" applyBorder="1" applyAlignment="1">
      <alignment horizontal="right" vertical="center" wrapText="1"/>
    </xf>
    <xf numFmtId="10" fontId="3" fillId="3" borderId="31" xfId="0" applyNumberFormat="1" applyFont="1" applyFill="1" applyBorder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0" borderId="48" xfId="0" applyFont="1" applyBorder="1"/>
    <xf numFmtId="4" fontId="3" fillId="3" borderId="0" xfId="0" applyNumberFormat="1" applyFont="1" applyFill="1"/>
    <xf numFmtId="0" fontId="2" fillId="5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justify" vertical="center" wrapText="1"/>
    </xf>
    <xf numFmtId="4" fontId="3" fillId="5" borderId="18" xfId="0" applyNumberFormat="1" applyFont="1" applyFill="1" applyBorder="1" applyAlignment="1">
      <alignment horizontal="right" vertical="center" wrapText="1"/>
    </xf>
    <xf numFmtId="4" fontId="3" fillId="5" borderId="18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27" xfId="0" applyNumberFormat="1" applyFont="1" applyFill="1" applyBorder="1" applyAlignment="1">
      <alignment horizontal="right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4" fontId="2" fillId="0" borderId="63" xfId="0" applyNumberFormat="1" applyFont="1" applyBorder="1" applyAlignment="1">
      <alignment horizontal="center" vertical="center" wrapText="1"/>
    </xf>
    <xf numFmtId="10" fontId="2" fillId="0" borderId="64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4" fontId="2" fillId="2" borderId="6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2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58" xfId="0" applyFont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center" vertical="top"/>
    </xf>
    <xf numFmtId="0" fontId="2" fillId="0" borderId="33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53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35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47" xfId="0" applyFont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0" borderId="5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justify" vertical="center" wrapText="1"/>
    </xf>
    <xf numFmtId="0" fontId="2" fillId="3" borderId="31" xfId="0" applyFont="1" applyFill="1" applyBorder="1" applyAlignment="1">
      <alignment horizontal="justify" vertical="center" wrapText="1"/>
    </xf>
    <xf numFmtId="0" fontId="9" fillId="0" borderId="54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0"/>
  <sheetViews>
    <sheetView view="pageBreakPreview" topLeftCell="A16" zoomScale="90" zoomScaleSheetLayoutView="90" workbookViewId="0">
      <selection activeCell="N7" sqref="N7"/>
    </sheetView>
  </sheetViews>
  <sheetFormatPr defaultRowHeight="12"/>
  <cols>
    <col min="1" max="1" width="6.42578125" style="123" customWidth="1"/>
    <col min="2" max="2" width="9.140625" style="2" customWidth="1"/>
    <col min="3" max="3" width="50" style="82" customWidth="1"/>
    <col min="4" max="4" width="5.7109375" style="2" customWidth="1"/>
    <col min="5" max="5" width="7.42578125" style="10" customWidth="1"/>
    <col min="6" max="6" width="8.140625" style="10" bestFit="1" customWidth="1"/>
    <col min="7" max="7" width="11.85546875" style="10" bestFit="1" customWidth="1"/>
    <col min="8" max="8" width="10.140625" style="10" customWidth="1"/>
    <col min="9" max="9" width="9.85546875" style="10" customWidth="1"/>
    <col min="10" max="10" width="11.28515625" style="10" bestFit="1" customWidth="1"/>
    <col min="11" max="11" width="11.28515625" style="1" bestFit="1" customWidth="1"/>
    <col min="12" max="16384" width="9.140625" style="1"/>
  </cols>
  <sheetData>
    <row r="1" spans="1:11" s="142" customFormat="1" ht="39" customHeight="1" thickBot="1">
      <c r="A1" s="174" t="s">
        <v>358</v>
      </c>
      <c r="B1" s="175"/>
      <c r="C1" s="175"/>
      <c r="D1" s="175"/>
      <c r="E1" s="175"/>
      <c r="F1" s="175"/>
      <c r="G1" s="175"/>
      <c r="H1" s="175"/>
      <c r="I1" s="175"/>
      <c r="J1" s="176"/>
    </row>
    <row r="2" spans="1:11" s="142" customFormat="1" ht="21.75" customHeight="1" thickBot="1">
      <c r="A2" s="177" t="s">
        <v>353</v>
      </c>
      <c r="B2" s="178"/>
      <c r="C2" s="178"/>
      <c r="D2" s="178"/>
      <c r="E2" s="178"/>
      <c r="F2" s="178"/>
      <c r="G2" s="178"/>
      <c r="H2" s="178"/>
      <c r="I2" s="178"/>
      <c r="J2" s="179"/>
    </row>
    <row r="3" spans="1:11" s="2" customFormat="1" ht="24" customHeight="1">
      <c r="A3" s="104" t="s">
        <v>116</v>
      </c>
      <c r="B3" s="104" t="s">
        <v>117</v>
      </c>
      <c r="C3" s="104" t="s">
        <v>0</v>
      </c>
      <c r="D3" s="104" t="s">
        <v>118</v>
      </c>
      <c r="E3" s="160" t="s">
        <v>119</v>
      </c>
      <c r="F3" s="160" t="s">
        <v>120</v>
      </c>
      <c r="G3" s="160" t="s">
        <v>121</v>
      </c>
      <c r="H3" s="160" t="s">
        <v>122</v>
      </c>
      <c r="I3" s="160" t="s">
        <v>123</v>
      </c>
      <c r="J3" s="165" t="s">
        <v>124</v>
      </c>
    </row>
    <row r="4" spans="1:11" s="81" customFormat="1" ht="18.75" customHeight="1">
      <c r="A4" s="83">
        <v>1</v>
      </c>
      <c r="B4" s="98"/>
      <c r="C4" s="180" t="s">
        <v>1</v>
      </c>
      <c r="D4" s="181"/>
      <c r="E4" s="181"/>
      <c r="F4" s="181"/>
      <c r="G4" s="181"/>
      <c r="H4" s="181"/>
      <c r="I4" s="181"/>
      <c r="J4" s="182"/>
    </row>
    <row r="5" spans="1:11">
      <c r="A5" s="124">
        <v>1.1000000000000001</v>
      </c>
      <c r="B5" s="99" t="s">
        <v>2</v>
      </c>
      <c r="C5" s="16" t="s">
        <v>3</v>
      </c>
      <c r="D5" s="99" t="s">
        <v>4</v>
      </c>
      <c r="E5" s="17" t="s">
        <v>5</v>
      </c>
      <c r="F5" s="17">
        <v>167.21</v>
      </c>
      <c r="G5" s="17">
        <v>34.54</v>
      </c>
      <c r="H5" s="17">
        <f>E5*F5</f>
        <v>501.63</v>
      </c>
      <c r="I5" s="100">
        <f>G5*E5</f>
        <v>103.62</v>
      </c>
      <c r="J5" s="17">
        <f>I5+H5</f>
        <v>605.25</v>
      </c>
    </row>
    <row r="6" spans="1:11" ht="38.25">
      <c r="A6" s="124" t="s">
        <v>125</v>
      </c>
      <c r="B6" s="99" t="s">
        <v>344</v>
      </c>
      <c r="C6" s="101" t="s">
        <v>324</v>
      </c>
      <c r="D6" s="99" t="s">
        <v>9</v>
      </c>
      <c r="E6" s="17">
        <v>455</v>
      </c>
      <c r="F6" s="17">
        <v>2.73</v>
      </c>
      <c r="G6" s="17"/>
      <c r="H6" s="17">
        <f>F6*E6</f>
        <v>1242.1500000000001</v>
      </c>
      <c r="I6" s="100"/>
      <c r="J6" s="17">
        <f>F6*E6</f>
        <v>1242.1500000000001</v>
      </c>
    </row>
    <row r="7" spans="1:11" ht="51">
      <c r="A7" s="124" t="s">
        <v>323</v>
      </c>
      <c r="B7" s="99" t="s">
        <v>100</v>
      </c>
      <c r="C7" s="102" t="s">
        <v>322</v>
      </c>
      <c r="D7" s="99" t="s">
        <v>274</v>
      </c>
      <c r="E7" s="17">
        <v>2</v>
      </c>
      <c r="F7" s="17">
        <v>600</v>
      </c>
      <c r="G7" s="17"/>
      <c r="H7" s="17">
        <f>F7*E7</f>
        <v>1200</v>
      </c>
      <c r="I7" s="100"/>
      <c r="J7" s="17">
        <f>F7*E7</f>
        <v>1200</v>
      </c>
    </row>
    <row r="8" spans="1:11" ht="36.75" thickBot="1">
      <c r="A8" s="125" t="s">
        <v>323</v>
      </c>
      <c r="B8" s="106" t="s">
        <v>328</v>
      </c>
      <c r="C8" s="107" t="s">
        <v>237</v>
      </c>
      <c r="D8" s="106" t="s">
        <v>4</v>
      </c>
      <c r="E8" s="108" t="s">
        <v>112</v>
      </c>
      <c r="F8" s="108"/>
      <c r="G8" s="108">
        <v>0.42</v>
      </c>
      <c r="H8" s="108">
        <v>2.38</v>
      </c>
      <c r="I8" s="109">
        <f>G8*E8</f>
        <v>46.893000000000001</v>
      </c>
      <c r="J8" s="108">
        <f>I8+H8</f>
        <v>49.273000000000003</v>
      </c>
    </row>
    <row r="9" spans="1:11" ht="12.75" thickBot="1">
      <c r="A9" s="170" t="s">
        <v>6</v>
      </c>
      <c r="B9" s="171"/>
      <c r="C9" s="171"/>
      <c r="D9" s="171"/>
      <c r="E9" s="171"/>
      <c r="F9" s="171"/>
      <c r="G9" s="172"/>
      <c r="H9" s="8">
        <f>SUM(H5:H8)</f>
        <v>2946.1600000000003</v>
      </c>
      <c r="I9" s="8">
        <f t="shared" ref="I9:J9" si="0">SUM(I5:I8)</f>
        <v>150.51300000000001</v>
      </c>
      <c r="J9" s="8">
        <f t="shared" si="0"/>
        <v>3096.6730000000002</v>
      </c>
      <c r="K9" s="9"/>
    </row>
    <row r="10" spans="1:11">
      <c r="A10" s="62">
        <v>2</v>
      </c>
      <c r="B10" s="63"/>
      <c r="C10" s="173" t="s">
        <v>7</v>
      </c>
      <c r="D10" s="173"/>
      <c r="E10" s="173"/>
      <c r="F10" s="173"/>
      <c r="G10" s="173"/>
      <c r="H10" s="173"/>
      <c r="I10" s="173"/>
      <c r="J10" s="173"/>
    </row>
    <row r="11" spans="1:11" ht="24">
      <c r="A11" s="124">
        <v>2.1</v>
      </c>
      <c r="B11" s="99">
        <v>6430</v>
      </c>
      <c r="C11" s="16" t="s">
        <v>8</v>
      </c>
      <c r="D11" s="99" t="s">
        <v>9</v>
      </c>
      <c r="E11" s="17" t="s">
        <v>10</v>
      </c>
      <c r="F11" s="17"/>
      <c r="G11" s="17">
        <v>30.38</v>
      </c>
      <c r="H11" s="17">
        <f t="shared" ref="H11:H12" si="1">E11*F11</f>
        <v>0</v>
      </c>
      <c r="I11" s="100">
        <f t="shared" ref="I11:I13" si="2">G11*E11</f>
        <v>426.839</v>
      </c>
      <c r="J11" s="17">
        <f t="shared" ref="J11:J13" si="3">I11+H11</f>
        <v>426.839</v>
      </c>
    </row>
    <row r="12" spans="1:11" ht="24">
      <c r="A12" s="124">
        <v>2.2000000000000002</v>
      </c>
      <c r="B12" s="99">
        <v>5622</v>
      </c>
      <c r="C12" s="16" t="s">
        <v>11</v>
      </c>
      <c r="D12" s="99" t="s">
        <v>4</v>
      </c>
      <c r="E12" s="17" t="s">
        <v>12</v>
      </c>
      <c r="F12" s="17"/>
      <c r="G12" s="17">
        <v>3.34</v>
      </c>
      <c r="H12" s="17">
        <f t="shared" si="1"/>
        <v>0</v>
      </c>
      <c r="I12" s="100">
        <f t="shared" si="2"/>
        <v>98.53</v>
      </c>
      <c r="J12" s="17">
        <f t="shared" si="3"/>
        <v>98.53</v>
      </c>
    </row>
    <row r="13" spans="1:11" ht="24.75" thickBot="1">
      <c r="A13" s="125">
        <v>2.2999999999999998</v>
      </c>
      <c r="B13" s="106">
        <v>72920</v>
      </c>
      <c r="C13" s="107" t="s">
        <v>14</v>
      </c>
      <c r="D13" s="106" t="s">
        <v>9</v>
      </c>
      <c r="E13" s="108" t="s">
        <v>15</v>
      </c>
      <c r="F13" s="108"/>
      <c r="G13" s="108">
        <v>5.05</v>
      </c>
      <c r="H13" s="108">
        <v>7.3</v>
      </c>
      <c r="I13" s="109">
        <f t="shared" si="2"/>
        <v>177.154</v>
      </c>
      <c r="J13" s="108">
        <f t="shared" si="3"/>
        <v>184.45400000000001</v>
      </c>
    </row>
    <row r="14" spans="1:11" ht="12.75" thickBot="1">
      <c r="A14" s="166" t="s">
        <v>16</v>
      </c>
      <c r="B14" s="167"/>
      <c r="C14" s="167"/>
      <c r="D14" s="167"/>
      <c r="E14" s="167"/>
      <c r="F14" s="167"/>
      <c r="G14" s="168"/>
      <c r="H14" s="8">
        <f>SUM(H11:H13)</f>
        <v>7.3</v>
      </c>
      <c r="I14" s="8">
        <f t="shared" ref="I14:J14" si="4">SUM(I11:I13)</f>
        <v>702.52300000000002</v>
      </c>
      <c r="J14" s="8">
        <f t="shared" si="4"/>
        <v>709.82300000000009</v>
      </c>
      <c r="K14" s="9"/>
    </row>
    <row r="15" spans="1:11">
      <c r="A15" s="104">
        <v>3</v>
      </c>
      <c r="B15" s="105"/>
      <c r="C15" s="169" t="s">
        <v>17</v>
      </c>
      <c r="D15" s="169"/>
      <c r="E15" s="169"/>
      <c r="F15" s="169"/>
      <c r="G15" s="169"/>
      <c r="H15" s="169"/>
      <c r="I15" s="169"/>
      <c r="J15" s="169"/>
    </row>
    <row r="16" spans="1:11" ht="15.75" customHeight="1">
      <c r="A16" s="20">
        <v>3.1</v>
      </c>
      <c r="B16" s="11"/>
      <c r="C16" s="38" t="s">
        <v>18</v>
      </c>
      <c r="D16" s="11"/>
      <c r="E16" s="3"/>
      <c r="F16" s="3"/>
      <c r="G16" s="3"/>
      <c r="H16" s="3"/>
      <c r="I16" s="3"/>
      <c r="J16" s="3"/>
    </row>
    <row r="17" spans="1:11" ht="24">
      <c r="A17" s="20" t="s">
        <v>19</v>
      </c>
      <c r="B17" s="11" t="s">
        <v>20</v>
      </c>
      <c r="C17" s="39" t="s">
        <v>21</v>
      </c>
      <c r="D17" s="11" t="s">
        <v>4</v>
      </c>
      <c r="E17" s="3" t="s">
        <v>22</v>
      </c>
      <c r="F17" s="3" t="s">
        <v>23</v>
      </c>
      <c r="G17" s="3" t="s">
        <v>24</v>
      </c>
      <c r="H17" s="3">
        <f t="shared" ref="H17:H18" si="5">E17*F17</f>
        <v>99.886499999999998</v>
      </c>
      <c r="I17" s="4">
        <f t="shared" ref="I17:I18" si="6">G17*E17</f>
        <v>19.992000000000001</v>
      </c>
      <c r="J17" s="3">
        <f t="shared" ref="J17:J18" si="7">I17+H17</f>
        <v>119.8785</v>
      </c>
    </row>
    <row r="18" spans="1:11" ht="24">
      <c r="A18" s="20" t="s">
        <v>25</v>
      </c>
      <c r="B18" s="11">
        <v>6427</v>
      </c>
      <c r="C18" s="39" t="s">
        <v>26</v>
      </c>
      <c r="D18" s="11" t="s">
        <v>9</v>
      </c>
      <c r="E18" s="3" t="s">
        <v>13</v>
      </c>
      <c r="F18" s="126">
        <v>618.41</v>
      </c>
      <c r="G18" s="126">
        <v>775.64</v>
      </c>
      <c r="H18" s="3">
        <f t="shared" si="5"/>
        <v>1589.3136999999999</v>
      </c>
      <c r="I18" s="4">
        <f t="shared" si="6"/>
        <v>1993.3947999999998</v>
      </c>
      <c r="J18" s="3">
        <f t="shared" si="7"/>
        <v>3582.7084999999997</v>
      </c>
    </row>
    <row r="19" spans="1:11" ht="27" customHeight="1">
      <c r="A19" s="20">
        <v>3.2</v>
      </c>
      <c r="B19" s="11"/>
      <c r="C19" s="38" t="s">
        <v>28</v>
      </c>
      <c r="D19" s="11"/>
      <c r="E19" s="3"/>
      <c r="F19" s="3"/>
      <c r="G19" s="3"/>
      <c r="H19" s="3"/>
      <c r="I19" s="3"/>
      <c r="J19" s="3"/>
    </row>
    <row r="20" spans="1:11" ht="24">
      <c r="A20" s="20" t="s">
        <v>29</v>
      </c>
      <c r="B20" s="11" t="s">
        <v>20</v>
      </c>
      <c r="C20" s="39" t="s">
        <v>21</v>
      </c>
      <c r="D20" s="11" t="s">
        <v>4</v>
      </c>
      <c r="E20" s="3" t="s">
        <v>30</v>
      </c>
      <c r="F20" s="3" t="s">
        <v>23</v>
      </c>
      <c r="G20" s="3" t="s">
        <v>24</v>
      </c>
      <c r="H20" s="3">
        <f t="shared" ref="H20" si="8">E20*F20</f>
        <v>309.85200000000003</v>
      </c>
      <c r="I20" s="4">
        <f t="shared" ref="I20:I21" si="9">G20*E20</f>
        <v>62.016000000000005</v>
      </c>
      <c r="J20" s="3">
        <f t="shared" ref="J20:J21" si="10">I20+H20</f>
        <v>371.86800000000005</v>
      </c>
    </row>
    <row r="21" spans="1:11" ht="24.75" thickBot="1">
      <c r="A21" s="21" t="s">
        <v>31</v>
      </c>
      <c r="B21" s="119">
        <v>6427</v>
      </c>
      <c r="C21" s="40" t="s">
        <v>32</v>
      </c>
      <c r="D21" s="119" t="s">
        <v>9</v>
      </c>
      <c r="E21" s="126" t="s">
        <v>33</v>
      </c>
      <c r="F21" s="126">
        <v>280.86</v>
      </c>
      <c r="G21" s="126" t="s">
        <v>27</v>
      </c>
      <c r="H21" s="126">
        <v>41.43</v>
      </c>
      <c r="I21" s="127">
        <f t="shared" si="9"/>
        <v>922.61399999999992</v>
      </c>
      <c r="J21" s="126">
        <f t="shared" si="10"/>
        <v>964.04399999999987</v>
      </c>
    </row>
    <row r="22" spans="1:11" ht="12.75" thickBot="1">
      <c r="A22" s="170" t="s">
        <v>34</v>
      </c>
      <c r="B22" s="171"/>
      <c r="C22" s="171"/>
      <c r="D22" s="171"/>
      <c r="E22" s="171"/>
      <c r="F22" s="171"/>
      <c r="G22" s="172"/>
      <c r="H22" s="8">
        <f>SUM(H16:H21)</f>
        <v>2040.4822000000001</v>
      </c>
      <c r="I22" s="8">
        <f t="shared" ref="I22:J22" si="11">SUM(I16:I21)</f>
        <v>2998.0167999999999</v>
      </c>
      <c r="J22" s="8">
        <f t="shared" si="11"/>
        <v>5038.4989999999998</v>
      </c>
      <c r="K22" s="9"/>
    </row>
    <row r="23" spans="1:11">
      <c r="A23" s="62">
        <v>4</v>
      </c>
      <c r="B23" s="63"/>
      <c r="C23" s="173" t="s">
        <v>35</v>
      </c>
      <c r="D23" s="173"/>
      <c r="E23" s="173"/>
      <c r="F23" s="173"/>
      <c r="G23" s="173"/>
      <c r="H23" s="173"/>
      <c r="I23" s="173"/>
      <c r="J23" s="173"/>
    </row>
    <row r="24" spans="1:11" ht="15" customHeight="1">
      <c r="A24" s="124">
        <v>4.0999999999999996</v>
      </c>
      <c r="B24" s="99"/>
      <c r="C24" s="114" t="s">
        <v>36</v>
      </c>
      <c r="D24" s="99"/>
      <c r="E24" s="17"/>
      <c r="F24" s="17"/>
      <c r="G24" s="17"/>
      <c r="H24" s="17"/>
      <c r="I24" s="17"/>
      <c r="J24" s="17"/>
    </row>
    <row r="25" spans="1:11" ht="24">
      <c r="A25" s="124" t="s">
        <v>37</v>
      </c>
      <c r="B25" s="99">
        <v>6427</v>
      </c>
      <c r="C25" s="16" t="s">
        <v>32</v>
      </c>
      <c r="D25" s="99" t="s">
        <v>9</v>
      </c>
      <c r="E25" s="17" t="s">
        <v>38</v>
      </c>
      <c r="F25" s="126">
        <v>618.41</v>
      </c>
      <c r="G25" s="126">
        <v>775.64</v>
      </c>
      <c r="H25" s="17">
        <f>E25*F25</f>
        <v>1212.0835999999999</v>
      </c>
      <c r="I25" s="100">
        <f>G25*E25</f>
        <v>1520.2544</v>
      </c>
      <c r="J25" s="17">
        <f>I25+H25</f>
        <v>2732.3379999999997</v>
      </c>
    </row>
    <row r="26" spans="1:11" ht="24">
      <c r="A26" s="124">
        <v>4.2</v>
      </c>
      <c r="B26" s="99"/>
      <c r="C26" s="114" t="s">
        <v>39</v>
      </c>
      <c r="D26" s="99"/>
      <c r="E26" s="17"/>
      <c r="F26" s="17"/>
      <c r="G26" s="17"/>
      <c r="H26" s="17"/>
      <c r="I26" s="17"/>
      <c r="J26" s="17"/>
    </row>
    <row r="27" spans="1:11" ht="24">
      <c r="A27" s="124" t="s">
        <v>40</v>
      </c>
      <c r="B27" s="99">
        <v>6427</v>
      </c>
      <c r="C27" s="16" t="s">
        <v>32</v>
      </c>
      <c r="D27" s="99" t="s">
        <v>9</v>
      </c>
      <c r="E27" s="17" t="s">
        <v>41</v>
      </c>
      <c r="F27" s="126">
        <v>618.41</v>
      </c>
      <c r="G27" s="126">
        <v>775.64</v>
      </c>
      <c r="H27" s="17">
        <f>E27*F27</f>
        <v>2114.9621999999999</v>
      </c>
      <c r="I27" s="100">
        <f>G27*E27</f>
        <v>2652.6887999999999</v>
      </c>
      <c r="J27" s="17">
        <f>I27+H27</f>
        <v>4767.6509999999998</v>
      </c>
    </row>
    <row r="28" spans="1:11">
      <c r="A28" s="124">
        <v>4.3</v>
      </c>
      <c r="B28" s="99"/>
      <c r="C28" s="114" t="s">
        <v>42</v>
      </c>
      <c r="D28" s="99"/>
      <c r="E28" s="17"/>
      <c r="F28" s="17"/>
      <c r="G28" s="17"/>
      <c r="H28" s="17"/>
      <c r="I28" s="17"/>
      <c r="J28" s="17"/>
    </row>
    <row r="29" spans="1:11" ht="36">
      <c r="A29" s="124" t="s">
        <v>300</v>
      </c>
      <c r="B29" s="99" t="s">
        <v>301</v>
      </c>
      <c r="C29" s="16" t="s">
        <v>302</v>
      </c>
      <c r="D29" s="99" t="s">
        <v>182</v>
      </c>
      <c r="E29" s="17">
        <v>30</v>
      </c>
      <c r="F29" s="17">
        <v>6.55</v>
      </c>
      <c r="G29" s="17">
        <v>5.05</v>
      </c>
      <c r="H29" s="17">
        <f>E29*F29</f>
        <v>196.5</v>
      </c>
      <c r="I29" s="100">
        <f>G29*E29</f>
        <v>151.5</v>
      </c>
      <c r="J29" s="17">
        <f>I29+H29</f>
        <v>348</v>
      </c>
    </row>
    <row r="30" spans="1:11">
      <c r="A30" s="124" t="s">
        <v>284</v>
      </c>
      <c r="B30" s="99"/>
      <c r="C30" s="114" t="s">
        <v>303</v>
      </c>
      <c r="D30" s="99"/>
      <c r="E30" s="17"/>
      <c r="F30" s="17"/>
      <c r="G30" s="17"/>
      <c r="H30" s="17"/>
      <c r="I30" s="17"/>
      <c r="J30" s="17"/>
    </row>
    <row r="31" spans="1:11" ht="48.75" thickBot="1">
      <c r="A31" s="125" t="s">
        <v>304</v>
      </c>
      <c r="B31" s="106" t="s">
        <v>305</v>
      </c>
      <c r="C31" s="107" t="s">
        <v>325</v>
      </c>
      <c r="D31" s="106" t="s">
        <v>4</v>
      </c>
      <c r="E31" s="108">
        <v>111.65</v>
      </c>
      <c r="F31" s="108">
        <v>39.18</v>
      </c>
      <c r="G31" s="108">
        <v>22.86</v>
      </c>
      <c r="H31" s="108">
        <f>E31*F31</f>
        <v>4374.4470000000001</v>
      </c>
      <c r="I31" s="109">
        <f>G31*E31</f>
        <v>2552.319</v>
      </c>
      <c r="J31" s="108">
        <f>I31+H31</f>
        <v>6926.7659999999996</v>
      </c>
    </row>
    <row r="32" spans="1:11" ht="16.5" customHeight="1" thickBot="1">
      <c r="A32" s="170" t="s">
        <v>43</v>
      </c>
      <c r="B32" s="171"/>
      <c r="C32" s="171"/>
      <c r="D32" s="171"/>
      <c r="E32" s="171"/>
      <c r="F32" s="171"/>
      <c r="G32" s="172"/>
      <c r="H32" s="8">
        <f>SUM(H24:H31)</f>
        <v>7897.9928</v>
      </c>
      <c r="I32" s="8">
        <f t="shared" ref="I32:J32" si="12">SUM(I24:I31)</f>
        <v>6876.7621999999992</v>
      </c>
      <c r="J32" s="8">
        <f t="shared" si="12"/>
        <v>14774.754999999999</v>
      </c>
      <c r="K32" s="9"/>
    </row>
    <row r="33" spans="1:11" ht="12.75" thickBot="1">
      <c r="A33" s="62">
        <v>5</v>
      </c>
      <c r="B33" s="63"/>
      <c r="C33" s="173" t="s">
        <v>44</v>
      </c>
      <c r="D33" s="173"/>
      <c r="E33" s="173"/>
      <c r="F33" s="173"/>
      <c r="G33" s="173"/>
      <c r="H33" s="173"/>
      <c r="I33" s="173"/>
      <c r="J33" s="173"/>
    </row>
    <row r="34" spans="1:11" ht="15" customHeight="1">
      <c r="A34" s="111">
        <v>5.0999999999999996</v>
      </c>
      <c r="B34" s="15"/>
      <c r="C34" s="115" t="s">
        <v>45</v>
      </c>
      <c r="D34" s="15"/>
      <c r="E34" s="7"/>
      <c r="F34" s="7"/>
      <c r="G34" s="7"/>
      <c r="H34" s="7"/>
      <c r="I34" s="7"/>
      <c r="J34" s="23"/>
    </row>
    <row r="35" spans="1:11" ht="36">
      <c r="A35" s="112" t="s">
        <v>126</v>
      </c>
      <c r="B35" s="99" t="s">
        <v>127</v>
      </c>
      <c r="C35" s="16" t="s">
        <v>326</v>
      </c>
      <c r="D35" s="99" t="s">
        <v>4</v>
      </c>
      <c r="E35" s="17" t="s">
        <v>128</v>
      </c>
      <c r="F35" s="17">
        <v>104.4</v>
      </c>
      <c r="G35" s="17">
        <v>51.81</v>
      </c>
      <c r="H35" s="17">
        <f>E35*F35</f>
        <v>1983.6000000000001</v>
      </c>
      <c r="I35" s="100">
        <f>G35*E35</f>
        <v>984.3900000000001</v>
      </c>
      <c r="J35" s="24">
        <f>I35+H35</f>
        <v>2967.9900000000002</v>
      </c>
    </row>
    <row r="36" spans="1:11" ht="14.25" customHeight="1">
      <c r="A36" s="112">
        <v>5.2</v>
      </c>
      <c r="B36" s="99"/>
      <c r="C36" s="114" t="s">
        <v>46</v>
      </c>
      <c r="D36" s="99"/>
      <c r="E36" s="17"/>
      <c r="F36" s="17"/>
      <c r="G36" s="17"/>
      <c r="H36" s="17"/>
      <c r="I36" s="17"/>
      <c r="J36" s="24"/>
    </row>
    <row r="37" spans="1:11" ht="36">
      <c r="A37" s="112" t="s">
        <v>129</v>
      </c>
      <c r="B37" s="99" t="s">
        <v>130</v>
      </c>
      <c r="C37" s="16" t="s">
        <v>306</v>
      </c>
      <c r="D37" s="99" t="s">
        <v>4</v>
      </c>
      <c r="E37" s="17" t="s">
        <v>131</v>
      </c>
      <c r="F37" s="17">
        <v>13.84</v>
      </c>
      <c r="G37" s="17">
        <v>24.89</v>
      </c>
      <c r="H37" s="17">
        <f t="shared" ref="H37:H38" si="13">E37*F37</f>
        <v>2809.52</v>
      </c>
      <c r="I37" s="100">
        <f t="shared" ref="I37:I38" si="14">G37*E37</f>
        <v>5052.67</v>
      </c>
      <c r="J37" s="24">
        <f t="shared" ref="J37:J38" si="15">I37+H37</f>
        <v>7862.1900000000005</v>
      </c>
    </row>
    <row r="38" spans="1:11" ht="60.75" thickBot="1">
      <c r="A38" s="113" t="s">
        <v>132</v>
      </c>
      <c r="B38" s="106" t="s">
        <v>133</v>
      </c>
      <c r="C38" s="107" t="s">
        <v>307</v>
      </c>
      <c r="D38" s="106" t="s">
        <v>4</v>
      </c>
      <c r="E38" s="108" t="s">
        <v>134</v>
      </c>
      <c r="F38" s="108">
        <v>228.49</v>
      </c>
      <c r="G38" s="108">
        <v>96.52</v>
      </c>
      <c r="H38" s="108">
        <f t="shared" si="13"/>
        <v>719.74350000000004</v>
      </c>
      <c r="I38" s="109">
        <f t="shared" si="14"/>
        <v>304.03799999999995</v>
      </c>
      <c r="J38" s="110">
        <f t="shared" si="15"/>
        <v>1023.7815000000001</v>
      </c>
    </row>
    <row r="39" spans="1:11" ht="16.5" customHeight="1" thickBot="1">
      <c r="A39" s="166" t="s">
        <v>47</v>
      </c>
      <c r="B39" s="167"/>
      <c r="C39" s="167"/>
      <c r="D39" s="167"/>
      <c r="E39" s="167"/>
      <c r="F39" s="167"/>
      <c r="G39" s="168"/>
      <c r="H39" s="8">
        <f>SUM(H34:H38)</f>
        <v>5512.8634999999995</v>
      </c>
      <c r="I39" s="8">
        <f t="shared" ref="I39:J39" si="16">SUM(I34:I38)</f>
        <v>6341.098</v>
      </c>
      <c r="J39" s="8">
        <f t="shared" si="16"/>
        <v>11853.961500000001</v>
      </c>
      <c r="K39" s="9"/>
    </row>
    <row r="40" spans="1:11" ht="12.75" thickBot="1">
      <c r="A40" s="62">
        <v>6</v>
      </c>
      <c r="B40" s="63"/>
      <c r="C40" s="183" t="s">
        <v>257</v>
      </c>
      <c r="D40" s="173"/>
      <c r="E40" s="173"/>
      <c r="F40" s="173"/>
      <c r="G40" s="173"/>
      <c r="H40" s="173"/>
      <c r="I40" s="173"/>
      <c r="J40" s="173"/>
    </row>
    <row r="41" spans="1:11" ht="15" customHeight="1">
      <c r="A41" s="111">
        <v>6.1</v>
      </c>
      <c r="B41" s="15"/>
      <c r="C41" s="115" t="s">
        <v>48</v>
      </c>
      <c r="D41" s="15"/>
      <c r="E41" s="7"/>
      <c r="F41" s="7"/>
      <c r="G41" s="7"/>
      <c r="H41" s="7"/>
      <c r="I41" s="7"/>
      <c r="J41" s="23"/>
    </row>
    <row r="42" spans="1:11" ht="36">
      <c r="A42" s="112" t="s">
        <v>135</v>
      </c>
      <c r="B42" s="99" t="s">
        <v>136</v>
      </c>
      <c r="C42" s="16" t="s">
        <v>329</v>
      </c>
      <c r="D42" s="99" t="s">
        <v>90</v>
      </c>
      <c r="E42" s="17">
        <v>3</v>
      </c>
      <c r="F42" s="17">
        <v>189.26</v>
      </c>
      <c r="G42" s="17">
        <v>84.93</v>
      </c>
      <c r="H42" s="17">
        <f t="shared" ref="H42" si="17">E42*F42</f>
        <v>567.78</v>
      </c>
      <c r="I42" s="100">
        <f t="shared" ref="I42" si="18">G42*E42</f>
        <v>254.79000000000002</v>
      </c>
      <c r="J42" s="24">
        <f t="shared" ref="J42" si="19">I42+H42</f>
        <v>822.56999999999994</v>
      </c>
    </row>
    <row r="43" spans="1:11" ht="48">
      <c r="A43" s="112" t="s">
        <v>137</v>
      </c>
      <c r="B43" s="99" t="s">
        <v>100</v>
      </c>
      <c r="C43" s="16" t="s">
        <v>330</v>
      </c>
      <c r="D43" s="99" t="s">
        <v>90</v>
      </c>
      <c r="E43" s="17">
        <v>2</v>
      </c>
      <c r="F43" s="17">
        <f>F42*2</f>
        <v>378.52</v>
      </c>
      <c r="G43" s="17">
        <f>G42*2</f>
        <v>169.86</v>
      </c>
      <c r="H43" s="17">
        <f t="shared" ref="H43:H46" si="20">E43*F43</f>
        <v>757.04</v>
      </c>
      <c r="I43" s="100">
        <f t="shared" ref="I43:I46" si="21">G43*E43</f>
        <v>339.72</v>
      </c>
      <c r="J43" s="24">
        <f t="shared" ref="J43:J46" si="22">I43+H43</f>
        <v>1096.76</v>
      </c>
    </row>
    <row r="44" spans="1:11" ht="15" customHeight="1">
      <c r="A44" s="112">
        <v>6.3</v>
      </c>
      <c r="B44" s="99"/>
      <c r="C44" s="114" t="s">
        <v>49</v>
      </c>
      <c r="D44" s="99"/>
      <c r="E44" s="17"/>
      <c r="F44" s="17"/>
      <c r="G44" s="17"/>
      <c r="H44" s="17">
        <f t="shared" si="20"/>
        <v>0</v>
      </c>
      <c r="I44" s="100">
        <f t="shared" si="21"/>
        <v>0</v>
      </c>
      <c r="J44" s="24">
        <f t="shared" si="22"/>
        <v>0</v>
      </c>
    </row>
    <row r="45" spans="1:11" ht="24">
      <c r="A45" s="112" t="s">
        <v>138</v>
      </c>
      <c r="B45" s="99">
        <v>68052</v>
      </c>
      <c r="C45" s="16" t="s">
        <v>332</v>
      </c>
      <c r="D45" s="99" t="s">
        <v>4</v>
      </c>
      <c r="E45" s="17">
        <v>1.2</v>
      </c>
      <c r="F45" s="17">
        <v>501.69</v>
      </c>
      <c r="G45" s="17">
        <v>28.05</v>
      </c>
      <c r="H45" s="17">
        <f t="shared" si="20"/>
        <v>602.02800000000002</v>
      </c>
      <c r="I45" s="100">
        <f t="shared" si="21"/>
        <v>33.659999999999997</v>
      </c>
      <c r="J45" s="24">
        <f t="shared" si="22"/>
        <v>635.68799999999999</v>
      </c>
    </row>
    <row r="46" spans="1:11" ht="36">
      <c r="A46" s="112" t="s">
        <v>140</v>
      </c>
      <c r="B46" s="99" t="s">
        <v>331</v>
      </c>
      <c r="C46" s="16" t="s">
        <v>333</v>
      </c>
      <c r="D46" s="99" t="s">
        <v>4</v>
      </c>
      <c r="E46" s="17">
        <v>1.5</v>
      </c>
      <c r="F46" s="17">
        <v>490.16</v>
      </c>
      <c r="G46" s="17">
        <v>42.08</v>
      </c>
      <c r="H46" s="17">
        <f t="shared" si="20"/>
        <v>735.24</v>
      </c>
      <c r="I46" s="100">
        <f t="shared" si="21"/>
        <v>63.12</v>
      </c>
      <c r="J46" s="24">
        <f t="shared" si="22"/>
        <v>798.36</v>
      </c>
    </row>
    <row r="47" spans="1:11" ht="36.75" thickBot="1">
      <c r="A47" s="112" t="s">
        <v>140</v>
      </c>
      <c r="B47" s="99" t="s">
        <v>331</v>
      </c>
      <c r="C47" s="16" t="s">
        <v>334</v>
      </c>
      <c r="D47" s="99" t="s">
        <v>4</v>
      </c>
      <c r="E47" s="17">
        <v>6</v>
      </c>
      <c r="F47" s="17">
        <v>490.16</v>
      </c>
      <c r="G47" s="17">
        <v>42.08</v>
      </c>
      <c r="H47" s="17">
        <f t="shared" ref="H47" si="23">E47*F47</f>
        <v>2940.96</v>
      </c>
      <c r="I47" s="100">
        <f t="shared" ref="I47" si="24">G47*E47</f>
        <v>252.48</v>
      </c>
      <c r="J47" s="24">
        <f t="shared" ref="J47" si="25">I47+H47</f>
        <v>3193.44</v>
      </c>
    </row>
    <row r="48" spans="1:11" ht="16.5" customHeight="1" thickBot="1">
      <c r="A48" s="166" t="s">
        <v>50</v>
      </c>
      <c r="B48" s="167"/>
      <c r="C48" s="167"/>
      <c r="D48" s="167"/>
      <c r="E48" s="167"/>
      <c r="F48" s="167"/>
      <c r="G48" s="168"/>
      <c r="H48" s="8">
        <f>SUM(H42:H47)</f>
        <v>5603.0479999999998</v>
      </c>
      <c r="I48" s="8">
        <f t="shared" ref="I48:J48" si="26">SUM(I42:I47)</f>
        <v>943.77</v>
      </c>
      <c r="J48" s="8">
        <f t="shared" si="26"/>
        <v>6546.8180000000002</v>
      </c>
      <c r="K48" s="9"/>
    </row>
    <row r="49" spans="1:11" s="5" customFormat="1">
      <c r="A49" s="128">
        <v>7.1</v>
      </c>
      <c r="B49" s="120"/>
      <c r="C49" s="121" t="s">
        <v>51</v>
      </c>
      <c r="D49" s="120"/>
      <c r="E49" s="122"/>
      <c r="F49" s="122"/>
      <c r="G49" s="122"/>
      <c r="H49" s="122"/>
      <c r="I49" s="122"/>
      <c r="J49" s="122"/>
    </row>
    <row r="50" spans="1:11" ht="36">
      <c r="A50" s="124" t="s">
        <v>142</v>
      </c>
      <c r="B50" s="99" t="s">
        <v>143</v>
      </c>
      <c r="C50" s="16" t="s">
        <v>318</v>
      </c>
      <c r="D50" s="99" t="s">
        <v>4</v>
      </c>
      <c r="E50" s="17" t="s">
        <v>144</v>
      </c>
      <c r="F50" s="17">
        <v>41.55</v>
      </c>
      <c r="G50" s="17">
        <v>35.700000000000003</v>
      </c>
      <c r="H50" s="17">
        <f t="shared" ref="H50:H51" si="27">E50*F50</f>
        <v>6144.8294999999989</v>
      </c>
      <c r="I50" s="100">
        <f t="shared" ref="I50:I51" si="28">G50*E50</f>
        <v>5279.6729999999998</v>
      </c>
      <c r="J50" s="17">
        <f t="shared" ref="J50:J51" si="29">I50+H50</f>
        <v>11424.502499999999</v>
      </c>
    </row>
    <row r="51" spans="1:11" ht="24" customHeight="1">
      <c r="A51" s="124" t="s">
        <v>145</v>
      </c>
      <c r="B51" s="99" t="s">
        <v>146</v>
      </c>
      <c r="C51" s="16" t="s">
        <v>319</v>
      </c>
      <c r="D51" s="99" t="s">
        <v>4</v>
      </c>
      <c r="E51" s="17" t="s">
        <v>147</v>
      </c>
      <c r="F51" s="17">
        <v>25.18</v>
      </c>
      <c r="G51" s="17">
        <v>41.31</v>
      </c>
      <c r="H51" s="17">
        <f t="shared" si="27"/>
        <v>3928.08</v>
      </c>
      <c r="I51" s="100">
        <f t="shared" si="28"/>
        <v>6444.3600000000006</v>
      </c>
      <c r="J51" s="17">
        <f t="shared" si="29"/>
        <v>10372.44</v>
      </c>
    </row>
    <row r="52" spans="1:11">
      <c r="A52" s="124">
        <v>7.2</v>
      </c>
      <c r="B52" s="99"/>
      <c r="C52" s="114" t="s">
        <v>52</v>
      </c>
      <c r="D52" s="99"/>
      <c r="E52" s="17"/>
      <c r="F52" s="17"/>
      <c r="G52" s="17"/>
      <c r="H52" s="17"/>
      <c r="I52" s="17"/>
      <c r="J52" s="17"/>
    </row>
    <row r="53" spans="1:11" ht="25.5" customHeight="1">
      <c r="A53" s="124" t="s">
        <v>148</v>
      </c>
      <c r="B53" s="99" t="s">
        <v>149</v>
      </c>
      <c r="C53" s="16" t="s">
        <v>308</v>
      </c>
      <c r="D53" s="99" t="s">
        <v>4</v>
      </c>
      <c r="E53" s="17" t="s">
        <v>150</v>
      </c>
      <c r="F53" s="17">
        <v>43.4</v>
      </c>
      <c r="G53" s="17">
        <v>27.91</v>
      </c>
      <c r="H53" s="17">
        <f t="shared" ref="H53:H56" si="30">E53*F53</f>
        <v>1572.816</v>
      </c>
      <c r="I53" s="100">
        <f t="shared" ref="I53:I56" si="31">G53*E53</f>
        <v>1011.4584000000001</v>
      </c>
      <c r="J53" s="17">
        <f t="shared" ref="J53:J56" si="32">I53+H53</f>
        <v>2584.2744000000002</v>
      </c>
    </row>
    <row r="54" spans="1:11" ht="24">
      <c r="A54" s="124" t="s">
        <v>151</v>
      </c>
      <c r="B54" s="99" t="s">
        <v>152</v>
      </c>
      <c r="C54" s="16" t="s">
        <v>309</v>
      </c>
      <c r="D54" s="99" t="s">
        <v>4</v>
      </c>
      <c r="E54" s="17" t="s">
        <v>153</v>
      </c>
      <c r="F54" s="17">
        <v>11.08</v>
      </c>
      <c r="G54" s="17">
        <v>11.94</v>
      </c>
      <c r="H54" s="17">
        <f t="shared" si="30"/>
        <v>88.861599999999996</v>
      </c>
      <c r="I54" s="100">
        <f t="shared" si="31"/>
        <v>95.758799999999994</v>
      </c>
      <c r="J54" s="17">
        <f t="shared" si="32"/>
        <v>184.62039999999999</v>
      </c>
    </row>
    <row r="55" spans="1:11" ht="12.75" customHeight="1">
      <c r="A55" s="124" t="s">
        <v>154</v>
      </c>
      <c r="B55" s="99" t="s">
        <v>155</v>
      </c>
      <c r="C55" s="16" t="s">
        <v>310</v>
      </c>
      <c r="D55" s="99" t="s">
        <v>4</v>
      </c>
      <c r="E55" s="17" t="s">
        <v>156</v>
      </c>
      <c r="F55" s="17">
        <v>1.41</v>
      </c>
      <c r="G55" s="17">
        <v>6.19</v>
      </c>
      <c r="H55" s="17">
        <f t="shared" si="30"/>
        <v>130.84799999999998</v>
      </c>
      <c r="I55" s="100">
        <f t="shared" si="31"/>
        <v>574.43200000000002</v>
      </c>
      <c r="J55" s="17">
        <f t="shared" si="32"/>
        <v>705.28</v>
      </c>
    </row>
    <row r="56" spans="1:11" ht="15" customHeight="1" thickBot="1">
      <c r="A56" s="125" t="s">
        <v>157</v>
      </c>
      <c r="B56" s="106" t="s">
        <v>158</v>
      </c>
      <c r="C56" s="107" t="s">
        <v>311</v>
      </c>
      <c r="D56" s="106" t="s">
        <v>4</v>
      </c>
      <c r="E56" s="108" t="s">
        <v>156</v>
      </c>
      <c r="F56" s="108">
        <v>1.91</v>
      </c>
      <c r="G56" s="108">
        <v>17.93</v>
      </c>
      <c r="H56" s="108">
        <f t="shared" si="30"/>
        <v>177.24799999999999</v>
      </c>
      <c r="I56" s="109">
        <f t="shared" si="31"/>
        <v>1663.904</v>
      </c>
      <c r="J56" s="108">
        <f t="shared" si="32"/>
        <v>1841.152</v>
      </c>
    </row>
    <row r="57" spans="1:11" ht="12.75" thickBot="1">
      <c r="A57" s="166" t="s">
        <v>54</v>
      </c>
      <c r="B57" s="167"/>
      <c r="C57" s="167"/>
      <c r="D57" s="167"/>
      <c r="E57" s="167"/>
      <c r="F57" s="167"/>
      <c r="G57" s="168"/>
      <c r="H57" s="8">
        <f>SUM(H50:H56)</f>
        <v>12042.683099999998</v>
      </c>
      <c r="I57" s="8">
        <f t="shared" ref="I57:J57" si="33">SUM(I50:I56)</f>
        <v>15069.5862</v>
      </c>
      <c r="J57" s="8">
        <f t="shared" si="33"/>
        <v>27112.2693</v>
      </c>
      <c r="K57" s="9"/>
    </row>
    <row r="58" spans="1:11">
      <c r="A58" s="62">
        <v>8</v>
      </c>
      <c r="B58" s="63"/>
      <c r="C58" s="173" t="s">
        <v>55</v>
      </c>
      <c r="D58" s="173"/>
      <c r="E58" s="173"/>
      <c r="F58" s="173"/>
      <c r="G58" s="173"/>
      <c r="H58" s="173"/>
      <c r="I58" s="173"/>
      <c r="J58" s="173"/>
    </row>
    <row r="59" spans="1:11" ht="36.75" thickBot="1">
      <c r="A59" s="125" t="s">
        <v>159</v>
      </c>
      <c r="B59" s="106" t="s">
        <v>160</v>
      </c>
      <c r="C59" s="107" t="s">
        <v>312</v>
      </c>
      <c r="D59" s="106" t="s">
        <v>4</v>
      </c>
      <c r="E59" s="108" t="s">
        <v>161</v>
      </c>
      <c r="F59" s="108">
        <v>3.14</v>
      </c>
      <c r="G59" s="108">
        <v>3.76</v>
      </c>
      <c r="H59" s="108">
        <f>E59*F59</f>
        <v>47.728000000000002</v>
      </c>
      <c r="I59" s="109">
        <f>G59*E59</f>
        <v>57.151999999999994</v>
      </c>
      <c r="J59" s="108">
        <f>I59+H59</f>
        <v>104.88</v>
      </c>
    </row>
    <row r="60" spans="1:11" ht="12.75" thickBot="1">
      <c r="A60" s="166" t="s">
        <v>56</v>
      </c>
      <c r="B60" s="167"/>
      <c r="C60" s="167"/>
      <c r="D60" s="167"/>
      <c r="E60" s="167"/>
      <c r="F60" s="167"/>
      <c r="G60" s="168"/>
      <c r="H60" s="8">
        <f>H59</f>
        <v>47.728000000000002</v>
      </c>
      <c r="I60" s="8">
        <f t="shared" ref="I60:J60" si="34">I59</f>
        <v>57.151999999999994</v>
      </c>
      <c r="J60" s="8">
        <f t="shared" si="34"/>
        <v>104.88</v>
      </c>
      <c r="K60" s="9"/>
    </row>
    <row r="61" spans="1:11">
      <c r="A61" s="62">
        <v>9</v>
      </c>
      <c r="B61" s="63"/>
      <c r="C61" s="173" t="s">
        <v>57</v>
      </c>
      <c r="D61" s="173"/>
      <c r="E61" s="173"/>
      <c r="F61" s="173"/>
      <c r="G61" s="173"/>
      <c r="H61" s="173"/>
      <c r="I61" s="173"/>
      <c r="J61" s="173"/>
    </row>
    <row r="62" spans="1:11">
      <c r="A62" s="124">
        <v>9.1</v>
      </c>
      <c r="B62" s="99"/>
      <c r="C62" s="114" t="s">
        <v>58</v>
      </c>
      <c r="D62" s="99"/>
      <c r="E62" s="17"/>
      <c r="F62" s="17"/>
      <c r="G62" s="17"/>
      <c r="H62" s="17"/>
      <c r="I62" s="17"/>
      <c r="J62" s="17"/>
    </row>
    <row r="63" spans="1:11" ht="25.5" customHeight="1">
      <c r="A63" s="124" t="s">
        <v>162</v>
      </c>
      <c r="B63" s="99" t="s">
        <v>163</v>
      </c>
      <c r="C63" s="16" t="s">
        <v>313</v>
      </c>
      <c r="D63" s="99" t="s">
        <v>4</v>
      </c>
      <c r="E63" s="17" t="s">
        <v>164</v>
      </c>
      <c r="F63" s="17">
        <v>1.53</v>
      </c>
      <c r="G63" s="17">
        <v>2.57</v>
      </c>
      <c r="H63" s="17">
        <f t="shared" ref="H63:H66" si="35">E63*F63</f>
        <v>427.28309999999999</v>
      </c>
      <c r="I63" s="100">
        <f t="shared" ref="I63:I66" si="36">G63*E63</f>
        <v>717.72389999999996</v>
      </c>
      <c r="J63" s="17">
        <f t="shared" ref="J63:J66" si="37">I63+H63</f>
        <v>1145.0070000000001</v>
      </c>
    </row>
    <row r="64" spans="1:11" ht="24">
      <c r="A64" s="124" t="s">
        <v>165</v>
      </c>
      <c r="B64" s="99" t="s">
        <v>166</v>
      </c>
      <c r="C64" s="16" t="s">
        <v>314</v>
      </c>
      <c r="D64" s="99" t="s">
        <v>4</v>
      </c>
      <c r="E64" s="17" t="s">
        <v>164</v>
      </c>
      <c r="F64" s="17">
        <v>2.39</v>
      </c>
      <c r="G64" s="17">
        <v>15.95</v>
      </c>
      <c r="H64" s="17">
        <f t="shared" si="35"/>
        <v>667.45529999999997</v>
      </c>
      <c r="I64" s="100">
        <f t="shared" si="36"/>
        <v>4454.3564999999999</v>
      </c>
      <c r="J64" s="17">
        <f t="shared" si="37"/>
        <v>5121.8117999999995</v>
      </c>
    </row>
    <row r="65" spans="1:11" ht="24">
      <c r="A65" s="124" t="s">
        <v>59</v>
      </c>
      <c r="B65" s="99" t="s">
        <v>60</v>
      </c>
      <c r="C65" s="16" t="s">
        <v>61</v>
      </c>
      <c r="D65" s="99" t="s">
        <v>4</v>
      </c>
      <c r="E65" s="17" t="s">
        <v>62</v>
      </c>
      <c r="F65" s="17">
        <v>3.83</v>
      </c>
      <c r="G65" s="17">
        <v>6.12</v>
      </c>
      <c r="H65" s="17">
        <f t="shared" si="35"/>
        <v>890.55160000000001</v>
      </c>
      <c r="I65" s="100">
        <f t="shared" si="36"/>
        <v>1423.0224000000001</v>
      </c>
      <c r="J65" s="17">
        <f t="shared" si="37"/>
        <v>2313.5740000000001</v>
      </c>
    </row>
    <row r="66" spans="1:11" ht="48">
      <c r="A66" s="124" t="s">
        <v>167</v>
      </c>
      <c r="B66" s="99" t="s">
        <v>168</v>
      </c>
      <c r="C66" s="16" t="s">
        <v>238</v>
      </c>
      <c r="D66" s="99" t="s">
        <v>4</v>
      </c>
      <c r="E66" s="17" t="s">
        <v>169</v>
      </c>
      <c r="F66" s="17">
        <v>20.47</v>
      </c>
      <c r="G66" s="17">
        <v>10.07</v>
      </c>
      <c r="H66" s="17">
        <f t="shared" si="35"/>
        <v>956.97249999999997</v>
      </c>
      <c r="I66" s="100">
        <f t="shared" si="36"/>
        <v>470.77250000000004</v>
      </c>
      <c r="J66" s="17">
        <f t="shared" si="37"/>
        <v>1427.7449999999999</v>
      </c>
    </row>
    <row r="67" spans="1:11" ht="18" customHeight="1">
      <c r="A67" s="124">
        <v>9.1999999999999993</v>
      </c>
      <c r="B67" s="99"/>
      <c r="C67" s="114" t="s">
        <v>64</v>
      </c>
      <c r="D67" s="99"/>
      <c r="E67" s="17"/>
      <c r="F67" s="17"/>
      <c r="G67" s="17"/>
      <c r="H67" s="17"/>
      <c r="I67" s="17"/>
      <c r="J67" s="17"/>
    </row>
    <row r="68" spans="1:11" ht="36">
      <c r="A68" s="124" t="s">
        <v>170</v>
      </c>
      <c r="B68" s="99" t="s">
        <v>171</v>
      </c>
      <c r="C68" s="16" t="s">
        <v>172</v>
      </c>
      <c r="D68" s="99" t="s">
        <v>4</v>
      </c>
      <c r="E68" s="17" t="s">
        <v>69</v>
      </c>
      <c r="F68" s="17">
        <v>1.53</v>
      </c>
      <c r="G68" s="17">
        <v>2.57</v>
      </c>
      <c r="H68" s="17">
        <f t="shared" ref="H68:H70" si="38">E68*F68</f>
        <v>193.92750000000001</v>
      </c>
      <c r="I68" s="100">
        <f t="shared" ref="I68:I70" si="39">G68*E68</f>
        <v>325.7475</v>
      </c>
      <c r="J68" s="17">
        <f t="shared" ref="J68:J70" si="40">I68+H68</f>
        <v>519.67499999999995</v>
      </c>
    </row>
    <row r="69" spans="1:11" ht="36">
      <c r="A69" s="124" t="s">
        <v>173</v>
      </c>
      <c r="B69" s="99" t="s">
        <v>174</v>
      </c>
      <c r="C69" s="16" t="s">
        <v>175</v>
      </c>
      <c r="D69" s="99" t="s">
        <v>4</v>
      </c>
      <c r="E69" s="17" t="s">
        <v>69</v>
      </c>
      <c r="F69" s="17">
        <v>2.39</v>
      </c>
      <c r="G69" s="17">
        <v>15.95</v>
      </c>
      <c r="H69" s="17">
        <f t="shared" si="38"/>
        <v>302.9325</v>
      </c>
      <c r="I69" s="100">
        <f t="shared" si="39"/>
        <v>2021.6624999999999</v>
      </c>
      <c r="J69" s="17">
        <f t="shared" si="40"/>
        <v>2324.5949999999998</v>
      </c>
    </row>
    <row r="70" spans="1:11" ht="24.75" thickBot="1">
      <c r="A70" s="125" t="s">
        <v>176</v>
      </c>
      <c r="B70" s="106" t="s">
        <v>177</v>
      </c>
      <c r="C70" s="107" t="s">
        <v>315</v>
      </c>
      <c r="D70" s="106" t="s">
        <v>4</v>
      </c>
      <c r="E70" s="108" t="s">
        <v>69</v>
      </c>
      <c r="F70" s="17">
        <v>3.83</v>
      </c>
      <c r="G70" s="17">
        <v>6.12</v>
      </c>
      <c r="H70" s="108">
        <f t="shared" si="38"/>
        <v>485.45249999999999</v>
      </c>
      <c r="I70" s="109">
        <f t="shared" si="39"/>
        <v>775.71</v>
      </c>
      <c r="J70" s="108">
        <f t="shared" si="40"/>
        <v>1261.1624999999999</v>
      </c>
    </row>
    <row r="71" spans="1:11" ht="12.75" thickBot="1">
      <c r="A71" s="166" t="s">
        <v>65</v>
      </c>
      <c r="B71" s="167"/>
      <c r="C71" s="167"/>
      <c r="D71" s="167"/>
      <c r="E71" s="167"/>
      <c r="F71" s="167"/>
      <c r="G71" s="184"/>
      <c r="H71" s="8">
        <f>SUM(H63:H70)</f>
        <v>3924.5749999999994</v>
      </c>
      <c r="I71" s="8">
        <f t="shared" ref="I71:J71" si="41">SUM(I63:I70)</f>
        <v>10188.995299999999</v>
      </c>
      <c r="J71" s="8">
        <f t="shared" si="41"/>
        <v>14113.570299999999</v>
      </c>
      <c r="K71" s="9"/>
    </row>
    <row r="72" spans="1:11">
      <c r="A72" s="62">
        <v>10</v>
      </c>
      <c r="B72" s="63"/>
      <c r="C72" s="173" t="s">
        <v>66</v>
      </c>
      <c r="D72" s="173"/>
      <c r="E72" s="173"/>
      <c r="F72" s="173"/>
      <c r="G72" s="173"/>
      <c r="H72" s="173"/>
      <c r="I72" s="173"/>
      <c r="J72" s="173"/>
    </row>
    <row r="73" spans="1:11" ht="24">
      <c r="A73" s="124">
        <v>10.1</v>
      </c>
      <c r="B73" s="99" t="s">
        <v>67</v>
      </c>
      <c r="C73" s="16" t="s">
        <v>68</v>
      </c>
      <c r="D73" s="99" t="s">
        <v>4</v>
      </c>
      <c r="E73" s="17" t="s">
        <v>69</v>
      </c>
      <c r="F73" s="17">
        <v>2.3199999999999998</v>
      </c>
      <c r="G73" s="17">
        <v>3.06</v>
      </c>
      <c r="H73" s="17">
        <f t="shared" ref="H73:H77" si="42">E73*F73</f>
        <v>294.06</v>
      </c>
      <c r="I73" s="100">
        <f t="shared" ref="I73:I77" si="43">G73*E73</f>
        <v>387.85500000000002</v>
      </c>
      <c r="J73" s="17">
        <f t="shared" ref="J73:J77" si="44">I73+H73</f>
        <v>681.91499999999996</v>
      </c>
    </row>
    <row r="74" spans="1:11" ht="24">
      <c r="A74" s="124">
        <v>10.199999999999999</v>
      </c>
      <c r="B74" s="99" t="s">
        <v>70</v>
      </c>
      <c r="C74" s="16" t="s">
        <v>71</v>
      </c>
      <c r="D74" s="99" t="s">
        <v>4</v>
      </c>
      <c r="E74" s="17" t="s">
        <v>62</v>
      </c>
      <c r="F74" s="17">
        <v>1.43</v>
      </c>
      <c r="G74" s="17">
        <v>2.37</v>
      </c>
      <c r="H74" s="17">
        <f t="shared" si="42"/>
        <v>332.50360000000001</v>
      </c>
      <c r="I74" s="100">
        <f t="shared" si="43"/>
        <v>551.07240000000002</v>
      </c>
      <c r="J74" s="17">
        <f t="shared" si="44"/>
        <v>883.57600000000002</v>
      </c>
    </row>
    <row r="75" spans="1:11" ht="24">
      <c r="A75" s="124">
        <v>10.3</v>
      </c>
      <c r="B75" s="99" t="s">
        <v>72</v>
      </c>
      <c r="C75" s="16" t="s">
        <v>73</v>
      </c>
      <c r="D75" s="99" t="s">
        <v>4</v>
      </c>
      <c r="E75" s="17" t="s">
        <v>69</v>
      </c>
      <c r="F75" s="17">
        <v>4.16</v>
      </c>
      <c r="G75" s="17">
        <v>10.19</v>
      </c>
      <c r="H75" s="17">
        <f t="shared" si="42"/>
        <v>527.28</v>
      </c>
      <c r="I75" s="100">
        <f t="shared" si="43"/>
        <v>1291.5825</v>
      </c>
      <c r="J75" s="17">
        <f t="shared" si="44"/>
        <v>1818.8625</v>
      </c>
    </row>
    <row r="76" spans="1:11" ht="24">
      <c r="A76" s="124">
        <v>10.4</v>
      </c>
      <c r="B76" s="99" t="s">
        <v>74</v>
      </c>
      <c r="C76" s="16" t="s">
        <v>75</v>
      </c>
      <c r="D76" s="99" t="s">
        <v>4</v>
      </c>
      <c r="E76" s="17" t="s">
        <v>62</v>
      </c>
      <c r="F76" s="17">
        <v>3</v>
      </c>
      <c r="G76" s="17">
        <v>6.12</v>
      </c>
      <c r="H76" s="17">
        <f t="shared" si="42"/>
        <v>697.56000000000006</v>
      </c>
      <c r="I76" s="100">
        <f t="shared" si="43"/>
        <v>1423.0224000000001</v>
      </c>
      <c r="J76" s="17">
        <f t="shared" si="44"/>
        <v>2120.5824000000002</v>
      </c>
    </row>
    <row r="77" spans="1:11" ht="24.75" thickBot="1">
      <c r="A77" s="125">
        <v>10.5</v>
      </c>
      <c r="B77" s="106" t="s">
        <v>76</v>
      </c>
      <c r="C77" s="107" t="s">
        <v>77</v>
      </c>
      <c r="D77" s="106" t="s">
        <v>4</v>
      </c>
      <c r="E77" s="108" t="s">
        <v>78</v>
      </c>
      <c r="F77" s="108">
        <v>7.3</v>
      </c>
      <c r="G77" s="108">
        <v>9</v>
      </c>
      <c r="H77" s="108">
        <f t="shared" si="42"/>
        <v>358.79499999999996</v>
      </c>
      <c r="I77" s="109">
        <f t="shared" si="43"/>
        <v>442.34999999999997</v>
      </c>
      <c r="J77" s="108">
        <f t="shared" si="44"/>
        <v>801.14499999999998</v>
      </c>
    </row>
    <row r="78" spans="1:11" ht="12.75" thickBot="1">
      <c r="A78" s="166" t="s">
        <v>79</v>
      </c>
      <c r="B78" s="167"/>
      <c r="C78" s="167"/>
      <c r="D78" s="167"/>
      <c r="E78" s="167"/>
      <c r="F78" s="167"/>
      <c r="G78" s="168"/>
      <c r="H78" s="8">
        <f>SUM(H73:H77)</f>
        <v>2210.1986000000002</v>
      </c>
      <c r="I78" s="8">
        <f t="shared" ref="I78:J78" si="45">SUM(I73:I77)</f>
        <v>4095.8822999999998</v>
      </c>
      <c r="J78" s="8">
        <f t="shared" si="45"/>
        <v>6306.0809000000008</v>
      </c>
      <c r="K78" s="9"/>
    </row>
    <row r="79" spans="1:11" ht="12.75" thickBot="1">
      <c r="A79" s="62">
        <v>11</v>
      </c>
      <c r="B79" s="63"/>
      <c r="C79" s="173" t="s">
        <v>80</v>
      </c>
      <c r="D79" s="173"/>
      <c r="E79" s="173"/>
      <c r="F79" s="173"/>
      <c r="G79" s="173"/>
      <c r="H79" s="173"/>
      <c r="I79" s="173"/>
      <c r="J79" s="173"/>
    </row>
    <row r="80" spans="1:11" ht="24">
      <c r="A80" s="111">
        <v>11.1</v>
      </c>
      <c r="B80" s="15">
        <v>5622</v>
      </c>
      <c r="C80" s="6" t="s">
        <v>11</v>
      </c>
      <c r="D80" s="15" t="s">
        <v>4</v>
      </c>
      <c r="E80" s="7" t="s">
        <v>53</v>
      </c>
      <c r="F80" s="7"/>
      <c r="G80" s="7">
        <v>3.34</v>
      </c>
      <c r="H80" s="7">
        <f t="shared" ref="H80:H84" si="46">E80*F80</f>
        <v>0</v>
      </c>
      <c r="I80" s="103">
        <f t="shared" ref="I80:I84" si="47">G80*E80</f>
        <v>336.505</v>
      </c>
      <c r="J80" s="23">
        <f t="shared" ref="J80:J84" si="48">I80+H80</f>
        <v>336.505</v>
      </c>
    </row>
    <row r="81" spans="1:11" ht="21.75" customHeight="1">
      <c r="A81" s="112">
        <v>11.2</v>
      </c>
      <c r="B81" s="99" t="s">
        <v>81</v>
      </c>
      <c r="C81" s="16" t="s">
        <v>82</v>
      </c>
      <c r="D81" s="99" t="s">
        <v>9</v>
      </c>
      <c r="E81" s="17" t="s">
        <v>83</v>
      </c>
      <c r="F81" s="17">
        <v>49.35</v>
      </c>
      <c r="G81" s="17">
        <v>20.25</v>
      </c>
      <c r="H81" s="17">
        <f t="shared" si="46"/>
        <v>248.72400000000002</v>
      </c>
      <c r="I81" s="100">
        <f t="shared" si="47"/>
        <v>102.06</v>
      </c>
      <c r="J81" s="24">
        <f t="shared" si="48"/>
        <v>350.78399999999999</v>
      </c>
    </row>
    <row r="82" spans="1:11" ht="24">
      <c r="A82" s="112">
        <v>11.3</v>
      </c>
      <c r="B82" s="99" t="s">
        <v>84</v>
      </c>
      <c r="C82" s="16" t="s">
        <v>85</v>
      </c>
      <c r="D82" s="99" t="s">
        <v>4</v>
      </c>
      <c r="E82" s="17" t="s">
        <v>53</v>
      </c>
      <c r="F82" s="17">
        <v>14.03</v>
      </c>
      <c r="G82" s="17">
        <v>22.62</v>
      </c>
      <c r="H82" s="17">
        <f t="shared" si="46"/>
        <v>1413.5225</v>
      </c>
      <c r="I82" s="100">
        <f t="shared" si="47"/>
        <v>2278.9650000000001</v>
      </c>
      <c r="J82" s="24">
        <f t="shared" si="48"/>
        <v>3692.4875000000002</v>
      </c>
    </row>
    <row r="83" spans="1:11" ht="43.5" customHeight="1">
      <c r="A83" s="112" t="s">
        <v>178</v>
      </c>
      <c r="B83" s="99" t="s">
        <v>179</v>
      </c>
      <c r="C83" s="16" t="s">
        <v>239</v>
      </c>
      <c r="D83" s="99" t="s">
        <v>4</v>
      </c>
      <c r="E83" s="17" t="s">
        <v>53</v>
      </c>
      <c r="F83" s="17">
        <v>32.200000000000003</v>
      </c>
      <c r="G83" s="17">
        <v>22.97</v>
      </c>
      <c r="H83" s="17">
        <f t="shared" si="46"/>
        <v>3244.15</v>
      </c>
      <c r="I83" s="100">
        <f t="shared" si="47"/>
        <v>2314.2275</v>
      </c>
      <c r="J83" s="24">
        <f t="shared" si="48"/>
        <v>5558.3775000000005</v>
      </c>
    </row>
    <row r="84" spans="1:11" ht="36.75" thickBot="1">
      <c r="A84" s="113" t="s">
        <v>180</v>
      </c>
      <c r="B84" s="106" t="s">
        <v>181</v>
      </c>
      <c r="C84" s="107" t="s">
        <v>316</v>
      </c>
      <c r="D84" s="106" t="s">
        <v>182</v>
      </c>
      <c r="E84" s="108" t="s">
        <v>183</v>
      </c>
      <c r="F84" s="108">
        <v>112.99</v>
      </c>
      <c r="G84" s="108">
        <v>48.22</v>
      </c>
      <c r="H84" s="108">
        <f t="shared" si="46"/>
        <v>2214.6040000000003</v>
      </c>
      <c r="I84" s="109">
        <f t="shared" si="47"/>
        <v>945.11200000000008</v>
      </c>
      <c r="J84" s="110">
        <f t="shared" si="48"/>
        <v>3159.7160000000003</v>
      </c>
    </row>
    <row r="85" spans="1:11" ht="12.75" thickBot="1">
      <c r="A85" s="166" t="s">
        <v>86</v>
      </c>
      <c r="B85" s="167"/>
      <c r="C85" s="167"/>
      <c r="D85" s="167"/>
      <c r="E85" s="167"/>
      <c r="F85" s="167"/>
      <c r="G85" s="168"/>
      <c r="H85" s="8">
        <f>SUM(H80:H84)</f>
        <v>7121.0005000000001</v>
      </c>
      <c r="I85" s="8">
        <f t="shared" ref="I85:J85" si="49">SUM(I80:I84)</f>
        <v>5976.8694999999998</v>
      </c>
      <c r="J85" s="8">
        <f t="shared" si="49"/>
        <v>13097.87</v>
      </c>
      <c r="K85" s="9"/>
    </row>
    <row r="86" spans="1:11">
      <c r="A86" s="62">
        <v>12</v>
      </c>
      <c r="B86" s="63"/>
      <c r="C86" s="173" t="s">
        <v>87</v>
      </c>
      <c r="D86" s="173"/>
      <c r="E86" s="173"/>
      <c r="F86" s="173"/>
      <c r="G86" s="173"/>
      <c r="H86" s="173"/>
      <c r="I86" s="173"/>
      <c r="J86" s="173"/>
    </row>
    <row r="87" spans="1:11" ht="35.25" customHeight="1">
      <c r="A87" s="124" t="s">
        <v>184</v>
      </c>
      <c r="B87" s="99" t="s">
        <v>185</v>
      </c>
      <c r="C87" s="16" t="s">
        <v>240</v>
      </c>
      <c r="D87" s="99" t="s">
        <v>90</v>
      </c>
      <c r="E87" s="17" t="s">
        <v>97</v>
      </c>
      <c r="F87" s="17">
        <v>53.48</v>
      </c>
      <c r="G87" s="17">
        <v>23.78</v>
      </c>
      <c r="H87" s="17">
        <f t="shared" ref="H87:H93" si="50">E87*F87</f>
        <v>374.35999999999996</v>
      </c>
      <c r="I87" s="100">
        <f t="shared" ref="I87:I93" si="51">G87*E87</f>
        <v>166.46</v>
      </c>
      <c r="J87" s="17">
        <f t="shared" ref="J87:J93" si="52">I87+H87</f>
        <v>540.81999999999994</v>
      </c>
    </row>
    <row r="88" spans="1:11" ht="24">
      <c r="A88" s="124">
        <v>12.2</v>
      </c>
      <c r="B88" s="99" t="s">
        <v>88</v>
      </c>
      <c r="C88" s="16" t="s">
        <v>89</v>
      </c>
      <c r="D88" s="99" t="s">
        <v>90</v>
      </c>
      <c r="E88" s="17" t="s">
        <v>91</v>
      </c>
      <c r="F88" s="17">
        <v>19.93</v>
      </c>
      <c r="G88" s="17">
        <v>19.79</v>
      </c>
      <c r="H88" s="17">
        <f t="shared" si="50"/>
        <v>99.65</v>
      </c>
      <c r="I88" s="100">
        <f t="shared" si="51"/>
        <v>98.949999999999989</v>
      </c>
      <c r="J88" s="17">
        <f t="shared" si="52"/>
        <v>198.6</v>
      </c>
    </row>
    <row r="89" spans="1:11" ht="21.75" customHeight="1">
      <c r="A89" s="124">
        <v>12.3</v>
      </c>
      <c r="B89" s="99" t="s">
        <v>92</v>
      </c>
      <c r="C89" s="16" t="s">
        <v>93</v>
      </c>
      <c r="D89" s="99" t="s">
        <v>90</v>
      </c>
      <c r="E89" s="17" t="s">
        <v>94</v>
      </c>
      <c r="F89" s="17">
        <v>20.49</v>
      </c>
      <c r="G89" s="17">
        <v>71.34</v>
      </c>
      <c r="H89" s="17">
        <f t="shared" si="50"/>
        <v>676.17</v>
      </c>
      <c r="I89" s="100">
        <f t="shared" si="51"/>
        <v>2354.2200000000003</v>
      </c>
      <c r="J89" s="17">
        <f t="shared" si="52"/>
        <v>3030.3900000000003</v>
      </c>
    </row>
    <row r="90" spans="1:11" ht="24">
      <c r="A90" s="124">
        <v>12.4</v>
      </c>
      <c r="B90" s="99" t="s">
        <v>95</v>
      </c>
      <c r="C90" s="16" t="s">
        <v>96</v>
      </c>
      <c r="D90" s="99" t="s">
        <v>90</v>
      </c>
      <c r="E90" s="17" t="s">
        <v>97</v>
      </c>
      <c r="F90" s="17">
        <v>18.05</v>
      </c>
      <c r="G90" s="17">
        <v>49.97</v>
      </c>
      <c r="H90" s="17">
        <f t="shared" si="50"/>
        <v>126.35000000000001</v>
      </c>
      <c r="I90" s="100">
        <f t="shared" si="51"/>
        <v>349.78999999999996</v>
      </c>
      <c r="J90" s="17">
        <f t="shared" si="52"/>
        <v>476.14</v>
      </c>
    </row>
    <row r="91" spans="1:11" ht="34.5" customHeight="1">
      <c r="A91" s="124" t="s">
        <v>186</v>
      </c>
      <c r="B91" s="99" t="s">
        <v>187</v>
      </c>
      <c r="C91" s="16" t="s">
        <v>188</v>
      </c>
      <c r="D91" s="99" t="s">
        <v>90</v>
      </c>
      <c r="E91" s="17" t="s">
        <v>105</v>
      </c>
      <c r="F91" s="17">
        <v>34.9</v>
      </c>
      <c r="G91" s="17" t="s">
        <v>189</v>
      </c>
      <c r="H91" s="17">
        <v>87.58</v>
      </c>
      <c r="I91" s="100">
        <f t="shared" si="51"/>
        <v>18.23</v>
      </c>
      <c r="J91" s="17">
        <f t="shared" si="52"/>
        <v>105.81</v>
      </c>
    </row>
    <row r="92" spans="1:11" ht="41.25" customHeight="1">
      <c r="A92" s="124" t="s">
        <v>190</v>
      </c>
      <c r="B92" s="99" t="s">
        <v>191</v>
      </c>
      <c r="C92" s="16" t="s">
        <v>192</v>
      </c>
      <c r="D92" s="99" t="s">
        <v>90</v>
      </c>
      <c r="E92" s="17" t="s">
        <v>105</v>
      </c>
      <c r="F92" s="17">
        <v>11.7</v>
      </c>
      <c r="G92" s="17">
        <v>47.56</v>
      </c>
      <c r="H92" s="17">
        <f t="shared" si="50"/>
        <v>11.7</v>
      </c>
      <c r="I92" s="100">
        <f t="shared" si="51"/>
        <v>47.56</v>
      </c>
      <c r="J92" s="17">
        <f t="shared" si="52"/>
        <v>59.260000000000005</v>
      </c>
    </row>
    <row r="93" spans="1:11" ht="36.75" thickBot="1">
      <c r="A93" s="125" t="s">
        <v>193</v>
      </c>
      <c r="B93" s="106" t="s">
        <v>194</v>
      </c>
      <c r="C93" s="107" t="s">
        <v>195</v>
      </c>
      <c r="D93" s="106" t="s">
        <v>90</v>
      </c>
      <c r="E93" s="108" t="s">
        <v>91</v>
      </c>
      <c r="F93" s="108">
        <v>41.1</v>
      </c>
      <c r="G93" s="108">
        <v>9.89</v>
      </c>
      <c r="H93" s="108">
        <f t="shared" si="50"/>
        <v>205.5</v>
      </c>
      <c r="I93" s="109">
        <f t="shared" si="51"/>
        <v>49.45</v>
      </c>
      <c r="J93" s="108">
        <f t="shared" si="52"/>
        <v>254.95</v>
      </c>
    </row>
    <row r="94" spans="1:11" ht="12.75" thickBot="1">
      <c r="A94" s="166" t="s">
        <v>98</v>
      </c>
      <c r="B94" s="167"/>
      <c r="C94" s="167"/>
      <c r="D94" s="167"/>
      <c r="E94" s="167"/>
      <c r="F94" s="167"/>
      <c r="G94" s="168"/>
      <c r="H94" s="8">
        <f>SUM(H87:H93)</f>
        <v>1581.3099999999997</v>
      </c>
      <c r="I94" s="8">
        <f t="shared" ref="I94:J94" si="53">SUM(I87:I93)</f>
        <v>3084.66</v>
      </c>
      <c r="J94" s="8">
        <f t="shared" si="53"/>
        <v>4665.9700000000012</v>
      </c>
      <c r="K94" s="9"/>
    </row>
    <row r="95" spans="1:11">
      <c r="A95" s="62">
        <v>13</v>
      </c>
      <c r="B95" s="63"/>
      <c r="C95" s="173" t="s">
        <v>99</v>
      </c>
      <c r="D95" s="173"/>
      <c r="E95" s="173"/>
      <c r="F95" s="173"/>
      <c r="G95" s="173"/>
      <c r="H95" s="173"/>
      <c r="I95" s="173"/>
      <c r="J95" s="173"/>
    </row>
    <row r="96" spans="1:11" ht="28.5" customHeight="1">
      <c r="A96" s="124" t="s">
        <v>196</v>
      </c>
      <c r="B96" s="99" t="s">
        <v>197</v>
      </c>
      <c r="C96" s="16" t="s">
        <v>317</v>
      </c>
      <c r="D96" s="99" t="s">
        <v>182</v>
      </c>
      <c r="E96" s="17" t="s">
        <v>198</v>
      </c>
      <c r="F96" s="17">
        <v>3.39</v>
      </c>
      <c r="G96" s="17">
        <v>9.92</v>
      </c>
      <c r="H96" s="17">
        <f t="shared" ref="H96:H98" si="54">E96*F96</f>
        <v>203.4</v>
      </c>
      <c r="I96" s="100">
        <f t="shared" ref="I96:I98" si="55">G96*E96</f>
        <v>595.20000000000005</v>
      </c>
      <c r="J96" s="17">
        <f t="shared" ref="J96:J98" si="56">I96+H96</f>
        <v>798.6</v>
      </c>
    </row>
    <row r="97" spans="1:11" ht="36">
      <c r="A97" s="124" t="s">
        <v>199</v>
      </c>
      <c r="B97" s="99" t="s">
        <v>200</v>
      </c>
      <c r="C97" s="16" t="s">
        <v>201</v>
      </c>
      <c r="D97" s="99" t="s">
        <v>90</v>
      </c>
      <c r="E97" s="17" t="s">
        <v>202</v>
      </c>
      <c r="F97" s="17">
        <v>43.87</v>
      </c>
      <c r="G97" s="17">
        <v>15.14</v>
      </c>
      <c r="H97" s="17">
        <f t="shared" si="54"/>
        <v>175.48</v>
      </c>
      <c r="I97" s="100">
        <f t="shared" si="55"/>
        <v>60.56</v>
      </c>
      <c r="J97" s="17">
        <f t="shared" si="56"/>
        <v>236.04</v>
      </c>
    </row>
    <row r="98" spans="1:11" ht="48.75" thickBot="1">
      <c r="A98" s="125">
        <v>13.3</v>
      </c>
      <c r="B98" s="106" t="s">
        <v>336</v>
      </c>
      <c r="C98" s="107" t="s">
        <v>335</v>
      </c>
      <c r="D98" s="106" t="s">
        <v>90</v>
      </c>
      <c r="E98" s="108">
        <v>1</v>
      </c>
      <c r="F98" s="108">
        <v>197.7</v>
      </c>
      <c r="G98" s="108">
        <v>191.13</v>
      </c>
      <c r="H98" s="108">
        <f t="shared" si="54"/>
        <v>197.7</v>
      </c>
      <c r="I98" s="109">
        <f t="shared" si="55"/>
        <v>191.13</v>
      </c>
      <c r="J98" s="108">
        <f t="shared" si="56"/>
        <v>388.83</v>
      </c>
    </row>
    <row r="99" spans="1:11" ht="12.75" thickBot="1">
      <c r="A99" s="166" t="s">
        <v>101</v>
      </c>
      <c r="B99" s="167"/>
      <c r="C99" s="167"/>
      <c r="D99" s="167"/>
      <c r="E99" s="167"/>
      <c r="F99" s="167"/>
      <c r="G99" s="168"/>
      <c r="H99" s="8">
        <f>SUM(H96:H98)</f>
        <v>576.57999999999993</v>
      </c>
      <c r="I99" s="8">
        <f t="shared" ref="I99:J99" si="57">SUM(I96:I98)</f>
        <v>846.89</v>
      </c>
      <c r="J99" s="8">
        <f t="shared" si="57"/>
        <v>1423.47</v>
      </c>
      <c r="K99" s="9"/>
    </row>
    <row r="100" spans="1:11" ht="12.75" thickBot="1">
      <c r="A100" s="62">
        <v>14</v>
      </c>
      <c r="B100" s="63"/>
      <c r="C100" s="173" t="s">
        <v>102</v>
      </c>
      <c r="D100" s="173"/>
      <c r="E100" s="173"/>
      <c r="F100" s="173"/>
      <c r="G100" s="173"/>
      <c r="H100" s="173"/>
      <c r="I100" s="173"/>
      <c r="J100" s="173"/>
    </row>
    <row r="101" spans="1:11" ht="27" customHeight="1">
      <c r="A101" s="111" t="s">
        <v>203</v>
      </c>
      <c r="B101" s="15" t="s">
        <v>204</v>
      </c>
      <c r="C101" s="6" t="s">
        <v>205</v>
      </c>
      <c r="D101" s="15" t="s">
        <v>182</v>
      </c>
      <c r="E101" s="7" t="s">
        <v>206</v>
      </c>
      <c r="F101" s="7">
        <v>4.6500000000000004</v>
      </c>
      <c r="G101" s="7">
        <v>14.89</v>
      </c>
      <c r="H101" s="7">
        <f t="shared" ref="H101:H108" si="58">E101*F101</f>
        <v>55.800000000000004</v>
      </c>
      <c r="I101" s="103">
        <f t="shared" ref="I101:I108" si="59">G101*E101</f>
        <v>178.68</v>
      </c>
      <c r="J101" s="23">
        <f t="shared" ref="J101:J108" si="60">I101+H101</f>
        <v>234.48000000000002</v>
      </c>
    </row>
    <row r="102" spans="1:11" ht="22.5" customHeight="1">
      <c r="A102" s="112" t="s">
        <v>207</v>
      </c>
      <c r="B102" s="99" t="s">
        <v>208</v>
      </c>
      <c r="C102" s="16" t="s">
        <v>209</v>
      </c>
      <c r="D102" s="99" t="s">
        <v>182</v>
      </c>
      <c r="E102" s="17" t="s">
        <v>210</v>
      </c>
      <c r="F102" s="17">
        <v>7.73</v>
      </c>
      <c r="G102" s="17">
        <v>18.809999999999999</v>
      </c>
      <c r="H102" s="17">
        <f t="shared" si="58"/>
        <v>46.38</v>
      </c>
      <c r="I102" s="100">
        <f t="shared" si="59"/>
        <v>112.85999999999999</v>
      </c>
      <c r="J102" s="24">
        <f t="shared" si="60"/>
        <v>159.23999999999998</v>
      </c>
    </row>
    <row r="103" spans="1:11" ht="24" customHeight="1">
      <c r="A103" s="112" t="s">
        <v>211</v>
      </c>
      <c r="B103" s="99" t="s">
        <v>212</v>
      </c>
      <c r="C103" s="16" t="s">
        <v>213</v>
      </c>
      <c r="D103" s="99" t="s">
        <v>182</v>
      </c>
      <c r="E103" s="17" t="s">
        <v>214</v>
      </c>
      <c r="F103" s="17">
        <v>11.37</v>
      </c>
      <c r="G103" s="17">
        <v>27.05</v>
      </c>
      <c r="H103" s="17">
        <f t="shared" si="58"/>
        <v>341.09999999999997</v>
      </c>
      <c r="I103" s="100">
        <f t="shared" si="59"/>
        <v>811.5</v>
      </c>
      <c r="J103" s="24">
        <f t="shared" si="60"/>
        <v>1152.5999999999999</v>
      </c>
    </row>
    <row r="104" spans="1:11" ht="36">
      <c r="A104" s="112" t="s">
        <v>215</v>
      </c>
      <c r="B104" s="99" t="s">
        <v>208</v>
      </c>
      <c r="C104" s="16" t="s">
        <v>216</v>
      </c>
      <c r="D104" s="99" t="s">
        <v>182</v>
      </c>
      <c r="E104" s="17" t="s">
        <v>210</v>
      </c>
      <c r="F104" s="17">
        <v>7.73</v>
      </c>
      <c r="G104" s="17">
        <v>18.61</v>
      </c>
      <c r="H104" s="17">
        <f t="shared" si="58"/>
        <v>46.38</v>
      </c>
      <c r="I104" s="100">
        <f t="shared" si="59"/>
        <v>111.66</v>
      </c>
      <c r="J104" s="24">
        <f t="shared" si="60"/>
        <v>158.04</v>
      </c>
    </row>
    <row r="105" spans="1:11" ht="24">
      <c r="A105" s="112">
        <v>14.5</v>
      </c>
      <c r="B105" s="99">
        <v>72291</v>
      </c>
      <c r="C105" s="16" t="s">
        <v>103</v>
      </c>
      <c r="D105" s="99" t="s">
        <v>104</v>
      </c>
      <c r="E105" s="17">
        <v>2</v>
      </c>
      <c r="F105" s="17">
        <v>21.01</v>
      </c>
      <c r="G105" s="17">
        <v>16.64</v>
      </c>
      <c r="H105" s="17">
        <f t="shared" si="58"/>
        <v>42.02</v>
      </c>
      <c r="I105" s="100">
        <f t="shared" si="59"/>
        <v>33.28</v>
      </c>
      <c r="J105" s="24">
        <f t="shared" si="60"/>
        <v>75.300000000000011</v>
      </c>
    </row>
    <row r="106" spans="1:11" ht="37.5" customHeight="1">
      <c r="A106" s="112" t="s">
        <v>217</v>
      </c>
      <c r="B106" s="99" t="s">
        <v>218</v>
      </c>
      <c r="C106" s="16" t="s">
        <v>241</v>
      </c>
      <c r="D106" s="99" t="s">
        <v>104</v>
      </c>
      <c r="E106" s="17" t="s">
        <v>219</v>
      </c>
      <c r="F106" s="17">
        <v>74.55</v>
      </c>
      <c r="G106" s="17">
        <v>60.24</v>
      </c>
      <c r="H106" s="17">
        <f t="shared" si="58"/>
        <v>149.1</v>
      </c>
      <c r="I106" s="100">
        <f t="shared" si="59"/>
        <v>120.48</v>
      </c>
      <c r="J106" s="24">
        <f t="shared" si="60"/>
        <v>269.58</v>
      </c>
    </row>
    <row r="107" spans="1:11" s="92" customFormat="1" ht="36.75" customHeight="1">
      <c r="A107" s="154">
        <v>14.7</v>
      </c>
      <c r="B107" s="155" t="s">
        <v>338</v>
      </c>
      <c r="C107" s="156" t="s">
        <v>337</v>
      </c>
      <c r="D107" s="155" t="s">
        <v>104</v>
      </c>
      <c r="E107" s="157" t="s">
        <v>105</v>
      </c>
      <c r="F107" s="157">
        <v>668.65</v>
      </c>
      <c r="G107" s="157">
        <v>645.24</v>
      </c>
      <c r="H107" s="157">
        <f t="shared" si="58"/>
        <v>668.65</v>
      </c>
      <c r="I107" s="158">
        <f t="shared" si="59"/>
        <v>645.24</v>
      </c>
      <c r="J107" s="159">
        <f t="shared" si="60"/>
        <v>1313.8899999999999</v>
      </c>
    </row>
    <row r="108" spans="1:11" ht="38.25" customHeight="1" thickBot="1">
      <c r="A108" s="113">
        <v>14.8</v>
      </c>
      <c r="B108" s="106" t="s">
        <v>340</v>
      </c>
      <c r="C108" s="107" t="s">
        <v>339</v>
      </c>
      <c r="D108" s="106" t="s">
        <v>104</v>
      </c>
      <c r="E108" s="108" t="s">
        <v>105</v>
      </c>
      <c r="F108" s="108">
        <v>892.83</v>
      </c>
      <c r="G108" s="108">
        <v>516.1</v>
      </c>
      <c r="H108" s="108">
        <f t="shared" si="58"/>
        <v>892.83</v>
      </c>
      <c r="I108" s="109">
        <f t="shared" si="59"/>
        <v>516.1</v>
      </c>
      <c r="J108" s="110">
        <f t="shared" si="60"/>
        <v>1408.93</v>
      </c>
    </row>
    <row r="109" spans="1:11" ht="12.75" thickBot="1">
      <c r="A109" s="166" t="s">
        <v>106</v>
      </c>
      <c r="B109" s="167"/>
      <c r="C109" s="167"/>
      <c r="D109" s="167"/>
      <c r="E109" s="167"/>
      <c r="F109" s="167"/>
      <c r="G109" s="168"/>
      <c r="H109" s="8">
        <f>SUM(H101:H108)</f>
        <v>2242.2599999999998</v>
      </c>
      <c r="I109" s="8">
        <f t="shared" ref="I109:J109" si="61">SUM(I101:I108)</f>
        <v>2529.8000000000002</v>
      </c>
      <c r="J109" s="8">
        <f t="shared" si="61"/>
        <v>4772.0599999999995</v>
      </c>
      <c r="K109" s="9"/>
    </row>
    <row r="110" spans="1:11" ht="12.75" thickBot="1">
      <c r="A110" s="62">
        <v>15</v>
      </c>
      <c r="B110" s="63"/>
      <c r="C110" s="173" t="s">
        <v>107</v>
      </c>
      <c r="D110" s="173"/>
      <c r="E110" s="173"/>
      <c r="F110" s="173"/>
      <c r="G110" s="173"/>
      <c r="H110" s="173"/>
      <c r="I110" s="173"/>
      <c r="J110" s="173"/>
    </row>
    <row r="111" spans="1:11" ht="25.5" customHeight="1">
      <c r="A111" s="111" t="s">
        <v>220</v>
      </c>
      <c r="B111" s="15" t="s">
        <v>221</v>
      </c>
      <c r="C111" s="6" t="s">
        <v>222</v>
      </c>
      <c r="D111" s="15" t="s">
        <v>90</v>
      </c>
      <c r="E111" s="7" t="s">
        <v>108</v>
      </c>
      <c r="F111" s="7">
        <v>298.8</v>
      </c>
      <c r="G111" s="7"/>
      <c r="H111" s="7">
        <f t="shared" ref="H111:H118" si="62">E111*F111</f>
        <v>597.6</v>
      </c>
      <c r="I111" s="103">
        <f t="shared" ref="I111:I118" si="63">G111*E111</f>
        <v>0</v>
      </c>
      <c r="J111" s="23">
        <f t="shared" ref="J111:J118" si="64">I111+H111</f>
        <v>597.6</v>
      </c>
    </row>
    <row r="112" spans="1:11" ht="21.75" customHeight="1">
      <c r="A112" s="112" t="s">
        <v>223</v>
      </c>
      <c r="B112" s="99" t="s">
        <v>224</v>
      </c>
      <c r="C112" s="16" t="s">
        <v>242</v>
      </c>
      <c r="D112" s="99" t="s">
        <v>90</v>
      </c>
      <c r="E112" s="17" t="s">
        <v>105</v>
      </c>
      <c r="F112" s="17">
        <v>211.7</v>
      </c>
      <c r="G112" s="17"/>
      <c r="H112" s="17">
        <f t="shared" si="62"/>
        <v>211.7</v>
      </c>
      <c r="I112" s="100">
        <f t="shared" si="63"/>
        <v>0</v>
      </c>
      <c r="J112" s="24">
        <f t="shared" si="64"/>
        <v>211.7</v>
      </c>
    </row>
    <row r="113" spans="1:12" ht="24" customHeight="1">
      <c r="A113" s="112" t="s">
        <v>225</v>
      </c>
      <c r="B113" s="99" t="s">
        <v>226</v>
      </c>
      <c r="C113" s="16" t="s">
        <v>227</v>
      </c>
      <c r="D113" s="99" t="s">
        <v>182</v>
      </c>
      <c r="E113" s="17" t="s">
        <v>108</v>
      </c>
      <c r="F113" s="17">
        <v>139.85</v>
      </c>
      <c r="G113" s="17">
        <v>48.22</v>
      </c>
      <c r="H113" s="17">
        <f t="shared" si="62"/>
        <v>279.7</v>
      </c>
      <c r="I113" s="100">
        <f t="shared" si="63"/>
        <v>96.44</v>
      </c>
      <c r="J113" s="24">
        <f t="shared" si="64"/>
        <v>376.14</v>
      </c>
    </row>
    <row r="114" spans="1:12" ht="22.5" customHeight="1">
      <c r="A114" s="112" t="s">
        <v>228</v>
      </c>
      <c r="B114" s="99" t="s">
        <v>229</v>
      </c>
      <c r="C114" s="16" t="s">
        <v>230</v>
      </c>
      <c r="D114" s="99" t="s">
        <v>90</v>
      </c>
      <c r="E114" s="17" t="s">
        <v>108</v>
      </c>
      <c r="F114" s="17">
        <v>212.11</v>
      </c>
      <c r="G114" s="17"/>
      <c r="H114" s="17">
        <f t="shared" si="62"/>
        <v>424.22</v>
      </c>
      <c r="I114" s="100">
        <f t="shared" si="63"/>
        <v>0</v>
      </c>
      <c r="J114" s="24">
        <f t="shared" si="64"/>
        <v>424.22</v>
      </c>
    </row>
    <row r="115" spans="1:12" ht="25.5" customHeight="1">
      <c r="A115" s="112" t="s">
        <v>231</v>
      </c>
      <c r="B115" s="99" t="s">
        <v>232</v>
      </c>
      <c r="C115" s="16" t="s">
        <v>233</v>
      </c>
      <c r="D115" s="99" t="s">
        <v>90</v>
      </c>
      <c r="E115" s="17" t="s">
        <v>108</v>
      </c>
      <c r="F115" s="17">
        <v>39.39</v>
      </c>
      <c r="G115" s="17">
        <v>16.13</v>
      </c>
      <c r="H115" s="17">
        <f t="shared" si="62"/>
        <v>78.78</v>
      </c>
      <c r="I115" s="100">
        <f t="shared" si="63"/>
        <v>32.26</v>
      </c>
      <c r="J115" s="24">
        <f t="shared" si="64"/>
        <v>111.03999999999999</v>
      </c>
    </row>
    <row r="116" spans="1:12" ht="24" customHeight="1">
      <c r="A116" s="112">
        <v>15.6</v>
      </c>
      <c r="B116" s="99">
        <v>6004</v>
      </c>
      <c r="C116" s="16" t="s">
        <v>341</v>
      </c>
      <c r="D116" s="99" t="s">
        <v>90</v>
      </c>
      <c r="E116" s="17" t="s">
        <v>108</v>
      </c>
      <c r="F116" s="17">
        <v>16.11</v>
      </c>
      <c r="G116" s="17">
        <v>33.270000000000003</v>
      </c>
      <c r="H116" s="17">
        <f t="shared" si="62"/>
        <v>32.22</v>
      </c>
      <c r="I116" s="100">
        <f t="shared" si="63"/>
        <v>66.540000000000006</v>
      </c>
      <c r="J116" s="24">
        <f t="shared" si="64"/>
        <v>98.76</v>
      </c>
    </row>
    <row r="117" spans="1:12" ht="28.5" customHeight="1">
      <c r="A117" s="112">
        <v>15.7</v>
      </c>
      <c r="B117" s="99" t="s">
        <v>343</v>
      </c>
      <c r="C117" s="16" t="s">
        <v>342</v>
      </c>
      <c r="D117" s="99" t="s">
        <v>90</v>
      </c>
      <c r="E117" s="17" t="s">
        <v>108</v>
      </c>
      <c r="F117" s="17">
        <v>13.73</v>
      </c>
      <c r="G117" s="17">
        <v>20.12</v>
      </c>
      <c r="H117" s="17">
        <f t="shared" si="62"/>
        <v>27.46</v>
      </c>
      <c r="I117" s="100">
        <f t="shared" si="63"/>
        <v>40.24</v>
      </c>
      <c r="J117" s="24">
        <f t="shared" si="64"/>
        <v>67.7</v>
      </c>
    </row>
    <row r="118" spans="1:12" ht="28.5" customHeight="1" thickBot="1">
      <c r="A118" s="113" t="s">
        <v>234</v>
      </c>
      <c r="B118" s="106" t="s">
        <v>100</v>
      </c>
      <c r="C118" s="107" t="s">
        <v>243</v>
      </c>
      <c r="D118" s="106" t="s">
        <v>90</v>
      </c>
      <c r="E118" s="108" t="s">
        <v>108</v>
      </c>
      <c r="F118" s="108" t="s">
        <v>235</v>
      </c>
      <c r="G118" s="108" t="s">
        <v>236</v>
      </c>
      <c r="H118" s="108">
        <f t="shared" si="62"/>
        <v>350</v>
      </c>
      <c r="I118" s="109">
        <f t="shared" si="63"/>
        <v>63</v>
      </c>
      <c r="J118" s="110">
        <f t="shared" si="64"/>
        <v>413</v>
      </c>
    </row>
    <row r="119" spans="1:12" ht="12.75" thickBot="1">
      <c r="A119" s="166" t="s">
        <v>109</v>
      </c>
      <c r="B119" s="167"/>
      <c r="C119" s="167"/>
      <c r="D119" s="167"/>
      <c r="E119" s="167"/>
      <c r="F119" s="167"/>
      <c r="G119" s="168"/>
      <c r="H119" s="8">
        <f>SUM(H111:H118)</f>
        <v>2001.68</v>
      </c>
      <c r="I119" s="8">
        <f t="shared" ref="I119:J119" si="65">SUM(I111:I118)</f>
        <v>298.48</v>
      </c>
      <c r="J119" s="8">
        <f t="shared" si="65"/>
        <v>2300.16</v>
      </c>
      <c r="K119" s="9"/>
    </row>
    <row r="120" spans="1:12" ht="12.75" thickBot="1">
      <c r="A120" s="62">
        <v>16</v>
      </c>
      <c r="B120" s="63"/>
      <c r="C120" s="173" t="s">
        <v>110</v>
      </c>
      <c r="D120" s="173"/>
      <c r="E120" s="173"/>
      <c r="F120" s="173"/>
      <c r="G120" s="173"/>
      <c r="H120" s="173"/>
      <c r="I120" s="173"/>
      <c r="J120" s="173"/>
    </row>
    <row r="121" spans="1:12" ht="12.75" thickBot="1">
      <c r="A121" s="129">
        <v>16.100000000000001</v>
      </c>
      <c r="B121" s="130">
        <v>9537</v>
      </c>
      <c r="C121" s="131" t="s">
        <v>111</v>
      </c>
      <c r="D121" s="130" t="s">
        <v>4</v>
      </c>
      <c r="E121" s="132" t="s">
        <v>112</v>
      </c>
      <c r="F121" s="132"/>
      <c r="G121" s="132">
        <v>0.16</v>
      </c>
      <c r="H121" s="108">
        <f t="shared" ref="H121" si="66">E121*F121</f>
        <v>0</v>
      </c>
      <c r="I121" s="109">
        <f t="shared" ref="I121" si="67">G121*E121</f>
        <v>17.864000000000001</v>
      </c>
      <c r="J121" s="133">
        <f>I121+H121</f>
        <v>17.864000000000001</v>
      </c>
    </row>
    <row r="122" spans="1:12" ht="12.75" thickBot="1">
      <c r="A122" s="166" t="s">
        <v>113</v>
      </c>
      <c r="B122" s="167"/>
      <c r="C122" s="167"/>
      <c r="D122" s="167"/>
      <c r="E122" s="167"/>
      <c r="F122" s="167"/>
      <c r="G122" s="168"/>
      <c r="H122" s="8">
        <f>H121</f>
        <v>0</v>
      </c>
      <c r="I122" s="8">
        <f t="shared" ref="I122:J122" si="68">I121</f>
        <v>17.864000000000001</v>
      </c>
      <c r="J122" s="8">
        <f t="shared" si="68"/>
        <v>17.864000000000001</v>
      </c>
      <c r="K122" s="9"/>
    </row>
    <row r="123" spans="1:12" ht="12.75" thickBot="1">
      <c r="A123" s="187" t="s">
        <v>114</v>
      </c>
      <c r="B123" s="188"/>
      <c r="C123" s="188"/>
      <c r="D123" s="188"/>
      <c r="E123" s="188"/>
      <c r="F123" s="188"/>
      <c r="G123" s="189"/>
      <c r="H123" s="70">
        <f>H122+H119+H109+H99+H94+H85+H78+H71+H60+H57+H48+H39+H32+H22+H14+H9</f>
        <v>55755.861700000001</v>
      </c>
      <c r="I123" s="70">
        <f t="shared" ref="I123:J123" si="69">I122+I119+I109+I99+I94+I85+I78+I71+I60+I57+I48+I39+I32+I22+I14+I9</f>
        <v>60178.862299999986</v>
      </c>
      <c r="J123" s="70">
        <f t="shared" si="69"/>
        <v>115934.724</v>
      </c>
      <c r="K123" s="9"/>
      <c r="L123" s="9"/>
    </row>
    <row r="124" spans="1:12" ht="12.75" thickBot="1">
      <c r="A124" s="190" t="s">
        <v>115</v>
      </c>
      <c r="B124" s="191"/>
      <c r="C124" s="191"/>
      <c r="D124" s="191"/>
      <c r="E124" s="191"/>
      <c r="F124" s="191"/>
      <c r="G124" s="191"/>
      <c r="H124" s="191"/>
      <c r="I124" s="192"/>
      <c r="J124" s="134">
        <f>J123</f>
        <v>115934.724</v>
      </c>
      <c r="K124" s="9"/>
    </row>
    <row r="126" spans="1:12" ht="15.75">
      <c r="A126" s="185" t="s">
        <v>352</v>
      </c>
      <c r="B126" s="185"/>
      <c r="C126" s="185"/>
      <c r="D126" s="185"/>
      <c r="E126" s="185"/>
      <c r="F126" s="185"/>
      <c r="G126" s="185"/>
      <c r="H126" s="185"/>
      <c r="I126" s="185"/>
      <c r="J126" s="185"/>
    </row>
    <row r="129" spans="1:10" ht="15.75">
      <c r="A129" s="185" t="s">
        <v>351</v>
      </c>
      <c r="B129" s="185"/>
      <c r="C129" s="185"/>
      <c r="D129" s="185"/>
      <c r="E129" s="185"/>
      <c r="F129" s="185"/>
      <c r="G129" s="185"/>
      <c r="H129" s="185"/>
      <c r="I129" s="185"/>
      <c r="J129" s="185"/>
    </row>
    <row r="130" spans="1:10">
      <c r="A130" s="186" t="s">
        <v>350</v>
      </c>
      <c r="B130" s="186"/>
      <c r="C130" s="186"/>
      <c r="D130" s="186"/>
      <c r="E130" s="186"/>
      <c r="F130" s="186"/>
      <c r="G130" s="186"/>
      <c r="H130" s="186"/>
      <c r="I130" s="186"/>
      <c r="J130" s="186"/>
    </row>
  </sheetData>
  <mergeCells count="38">
    <mergeCell ref="A126:J126"/>
    <mergeCell ref="A129:J129"/>
    <mergeCell ref="A130:J130"/>
    <mergeCell ref="A32:G32"/>
    <mergeCell ref="C120:J120"/>
    <mergeCell ref="A122:G122"/>
    <mergeCell ref="A123:G123"/>
    <mergeCell ref="A124:I124"/>
    <mergeCell ref="A109:G109"/>
    <mergeCell ref="C110:J110"/>
    <mergeCell ref="A119:G119"/>
    <mergeCell ref="A94:G94"/>
    <mergeCell ref="C95:J95"/>
    <mergeCell ref="A99:G99"/>
    <mergeCell ref="C100:J100"/>
    <mergeCell ref="A78:G78"/>
    <mergeCell ref="C79:J79"/>
    <mergeCell ref="A85:G85"/>
    <mergeCell ref="C86:J86"/>
    <mergeCell ref="C58:J58"/>
    <mergeCell ref="A60:G60"/>
    <mergeCell ref="C61:J61"/>
    <mergeCell ref="A71:G71"/>
    <mergeCell ref="C72:J72"/>
    <mergeCell ref="C33:J33"/>
    <mergeCell ref="A39:G39"/>
    <mergeCell ref="C40:J40"/>
    <mergeCell ref="A48:G48"/>
    <mergeCell ref="A57:G57"/>
    <mergeCell ref="A14:G14"/>
    <mergeCell ref="C15:J15"/>
    <mergeCell ref="A22:G22"/>
    <mergeCell ref="C23:J23"/>
    <mergeCell ref="A1:J1"/>
    <mergeCell ref="A2:J2"/>
    <mergeCell ref="C4:J4"/>
    <mergeCell ref="A9:G9"/>
    <mergeCell ref="C10:J10"/>
  </mergeCells>
  <printOptions horizontalCentered="1"/>
  <pageMargins left="0.19685039370078741" right="0.19685039370078741" top="0" bottom="0" header="0.31496062992125984" footer="0.31496062992125984"/>
  <pageSetup scale="90" orientation="landscape" horizontalDpi="300" verticalDpi="300" r:id="rId1"/>
  <headerFooter>
    <oddFooter>&amp;RPagina-&amp;P/&amp;N</oddFooter>
  </headerFooter>
  <rowBreaks count="2" manualBreakCount="2">
    <brk id="29" max="9" man="1"/>
    <brk id="8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view="pageBreakPreview" topLeftCell="A22" zoomScale="90" zoomScaleSheetLayoutView="90" workbookViewId="0">
      <selection activeCell="C10" sqref="C10"/>
    </sheetView>
  </sheetViews>
  <sheetFormatPr defaultRowHeight="12"/>
  <cols>
    <col min="1" max="2" width="9.28515625" style="1" bestFit="1" customWidth="1"/>
    <col min="3" max="3" width="69.5703125" style="1" customWidth="1"/>
    <col min="4" max="7" width="9.140625" style="1"/>
    <col min="8" max="8" width="11.5703125" style="1" bestFit="1" customWidth="1"/>
    <col min="9" max="9" width="11.28515625" style="1" bestFit="1" customWidth="1"/>
    <col min="10" max="10" width="11.85546875" style="1" bestFit="1" customWidth="1"/>
    <col min="11" max="16384" width="9.140625" style="1"/>
  </cols>
  <sheetData>
    <row r="1" spans="1:11" s="142" customFormat="1" ht="42" customHeight="1" thickBot="1">
      <c r="A1" s="196" t="s">
        <v>357</v>
      </c>
      <c r="B1" s="175"/>
      <c r="C1" s="175"/>
      <c r="D1" s="175"/>
      <c r="E1" s="175"/>
      <c r="F1" s="175"/>
      <c r="G1" s="175"/>
      <c r="H1" s="175"/>
      <c r="I1" s="175"/>
      <c r="J1" s="176"/>
    </row>
    <row r="2" spans="1:11" s="142" customFormat="1" ht="21.75" customHeight="1" thickBot="1">
      <c r="A2" s="177" t="s">
        <v>354</v>
      </c>
      <c r="B2" s="178"/>
      <c r="C2" s="178"/>
      <c r="D2" s="178"/>
      <c r="E2" s="178"/>
      <c r="F2" s="178"/>
      <c r="G2" s="178"/>
      <c r="H2" s="178"/>
      <c r="I2" s="178"/>
      <c r="J2" s="179"/>
    </row>
    <row r="3" spans="1:11" ht="36.75" thickBot="1">
      <c r="A3" s="77" t="s">
        <v>116</v>
      </c>
      <c r="B3" s="78" t="s">
        <v>117</v>
      </c>
      <c r="C3" s="78" t="s">
        <v>0</v>
      </c>
      <c r="D3" s="78" t="s">
        <v>118</v>
      </c>
      <c r="E3" s="79" t="s">
        <v>119</v>
      </c>
      <c r="F3" s="79" t="s">
        <v>363</v>
      </c>
      <c r="G3" s="79" t="s">
        <v>364</v>
      </c>
      <c r="H3" s="79" t="s">
        <v>122</v>
      </c>
      <c r="I3" s="79" t="s">
        <v>123</v>
      </c>
      <c r="J3" s="80" t="s">
        <v>124</v>
      </c>
    </row>
    <row r="4" spans="1:11" ht="12.75" thickBot="1">
      <c r="A4" s="75">
        <v>1</v>
      </c>
      <c r="B4" s="76"/>
      <c r="C4" s="197" t="s">
        <v>1</v>
      </c>
      <c r="D4" s="197"/>
      <c r="E4" s="197"/>
      <c r="F4" s="197"/>
      <c r="G4" s="197"/>
      <c r="H4" s="197"/>
      <c r="I4" s="197"/>
      <c r="J4" s="198"/>
    </row>
    <row r="5" spans="1:11" ht="26.25" customHeight="1" thickBot="1">
      <c r="A5" s="73">
        <v>1.1000000000000001</v>
      </c>
      <c r="B5" s="72" t="s">
        <v>267</v>
      </c>
      <c r="C5" s="74" t="s">
        <v>268</v>
      </c>
      <c r="D5" s="72" t="s">
        <v>4</v>
      </c>
      <c r="E5" s="71" t="s">
        <v>269</v>
      </c>
      <c r="F5" s="69"/>
      <c r="G5" s="71" t="s">
        <v>270</v>
      </c>
      <c r="H5" s="69">
        <f t="shared" ref="H5" si="0">F5*E5</f>
        <v>0</v>
      </c>
      <c r="I5" s="71">
        <f t="shared" ref="I5" si="1">E5*G5</f>
        <v>572.755</v>
      </c>
      <c r="J5" s="69">
        <f t="shared" ref="J5" si="2">I5+H5</f>
        <v>572.755</v>
      </c>
    </row>
    <row r="6" spans="1:11" ht="12.75" thickBot="1">
      <c r="A6" s="199" t="s">
        <v>6</v>
      </c>
      <c r="B6" s="200"/>
      <c r="C6" s="200"/>
      <c r="D6" s="200"/>
      <c r="E6" s="200"/>
      <c r="F6" s="200"/>
      <c r="G6" s="201"/>
      <c r="H6" s="70">
        <f>H5</f>
        <v>0</v>
      </c>
      <c r="I6" s="70">
        <f t="shared" ref="I6:J6" si="3">I5</f>
        <v>572.755</v>
      </c>
      <c r="J6" s="70">
        <f t="shared" si="3"/>
        <v>572.755</v>
      </c>
      <c r="K6" s="9"/>
    </row>
    <row r="7" spans="1:11" ht="12.75" thickBot="1">
      <c r="A7" s="62">
        <v>2</v>
      </c>
      <c r="B7" s="63"/>
      <c r="C7" s="173" t="s">
        <v>80</v>
      </c>
      <c r="D7" s="173"/>
      <c r="E7" s="173"/>
      <c r="F7" s="173"/>
      <c r="G7" s="173"/>
      <c r="H7" s="173"/>
      <c r="I7" s="173"/>
      <c r="J7" s="173"/>
    </row>
    <row r="8" spans="1:11" s="92" customFormat="1" ht="36.75" customHeight="1" thickBot="1">
      <c r="A8" s="87" t="s">
        <v>271</v>
      </c>
      <c r="B8" s="88" t="s">
        <v>345</v>
      </c>
      <c r="C8" s="89" t="s">
        <v>365</v>
      </c>
      <c r="D8" s="88" t="s">
        <v>9</v>
      </c>
      <c r="E8" s="90">
        <v>391.63</v>
      </c>
      <c r="F8" s="91">
        <v>2.42</v>
      </c>
      <c r="G8" s="90">
        <v>2.02</v>
      </c>
      <c r="H8" s="91">
        <f>E8*F8</f>
        <v>947.74459999999999</v>
      </c>
      <c r="I8" s="90">
        <f>E8*G8</f>
        <v>791.09259999999995</v>
      </c>
      <c r="J8" s="91">
        <f>H8+I8</f>
        <v>1738.8371999999999</v>
      </c>
    </row>
    <row r="9" spans="1:11" s="92" customFormat="1" ht="45" customHeight="1" thickBot="1">
      <c r="A9" s="93" t="s">
        <v>272</v>
      </c>
      <c r="B9" s="94" t="s">
        <v>347</v>
      </c>
      <c r="C9" s="95" t="s">
        <v>366</v>
      </c>
      <c r="D9" s="94" t="s">
        <v>4</v>
      </c>
      <c r="E9" s="96">
        <v>389</v>
      </c>
      <c r="F9" s="97">
        <v>5.43</v>
      </c>
      <c r="G9" s="96">
        <v>25.9</v>
      </c>
      <c r="H9" s="97">
        <f t="shared" ref="H9" si="4">F9*E9</f>
        <v>2112.27</v>
      </c>
      <c r="I9" s="96">
        <f t="shared" ref="I9" si="5">E9*G9</f>
        <v>10075.099999999999</v>
      </c>
      <c r="J9" s="91">
        <f>H9+I9</f>
        <v>12187.369999999999</v>
      </c>
    </row>
    <row r="10" spans="1:11" ht="25.5" customHeight="1" thickBot="1">
      <c r="A10" s="87" t="s">
        <v>273</v>
      </c>
      <c r="B10" s="65">
        <v>72948</v>
      </c>
      <c r="C10" s="66" t="s">
        <v>367</v>
      </c>
      <c r="D10" s="65" t="s">
        <v>9</v>
      </c>
      <c r="E10" s="67">
        <f>126.47*0.2</f>
        <v>25.294</v>
      </c>
      <c r="F10" s="68">
        <v>66.13</v>
      </c>
      <c r="G10" s="67">
        <v>4.05</v>
      </c>
      <c r="H10" s="68">
        <f t="shared" ref="H10" si="6">F10*E10</f>
        <v>1672.6922199999999</v>
      </c>
      <c r="I10" s="67">
        <f t="shared" ref="I10" si="7">E10*G10</f>
        <v>102.44069999999999</v>
      </c>
      <c r="J10" s="57">
        <f t="shared" ref="J10" si="8">I10+H10</f>
        <v>1775.13292</v>
      </c>
    </row>
    <row r="11" spans="1:11" ht="12.75" thickBot="1">
      <c r="A11" s="166" t="s">
        <v>16</v>
      </c>
      <c r="B11" s="167"/>
      <c r="C11" s="167"/>
      <c r="D11" s="167"/>
      <c r="E11" s="167"/>
      <c r="F11" s="167"/>
      <c r="G11" s="168"/>
      <c r="H11" s="8">
        <f>SUM(H8:H10)</f>
        <v>4732.7068199999994</v>
      </c>
      <c r="I11" s="8">
        <f t="shared" ref="I11:J11" si="9">SUM(I8:I10)</f>
        <v>10968.633299999998</v>
      </c>
      <c r="J11" s="8">
        <f t="shared" si="9"/>
        <v>15701.340119999999</v>
      </c>
      <c r="K11" s="9"/>
    </row>
    <row r="12" spans="1:11" ht="12.75" thickBot="1">
      <c r="A12" s="62">
        <v>3</v>
      </c>
      <c r="B12" s="63"/>
      <c r="C12" s="173" t="s">
        <v>87</v>
      </c>
      <c r="D12" s="173"/>
      <c r="E12" s="173"/>
      <c r="F12" s="173"/>
      <c r="G12" s="173"/>
      <c r="H12" s="173"/>
      <c r="I12" s="173"/>
      <c r="J12" s="173"/>
    </row>
    <row r="13" spans="1:11" ht="59.25" customHeight="1" thickBot="1">
      <c r="A13" s="45" t="s">
        <v>275</v>
      </c>
      <c r="B13" s="47" t="s">
        <v>100</v>
      </c>
      <c r="C13" s="50" t="s">
        <v>359</v>
      </c>
      <c r="D13" s="48" t="s">
        <v>274</v>
      </c>
      <c r="E13" s="53">
        <v>10</v>
      </c>
      <c r="F13" s="56">
        <v>500</v>
      </c>
      <c r="G13" s="53">
        <v>47.56</v>
      </c>
      <c r="H13" s="56">
        <f t="shared" ref="H13" si="10">F13*E13</f>
        <v>5000</v>
      </c>
      <c r="I13" s="53">
        <f t="shared" ref="I13" si="11">E13*G13</f>
        <v>475.6</v>
      </c>
      <c r="J13" s="56">
        <f t="shared" ref="J13" si="12">I13+H13</f>
        <v>5475.6</v>
      </c>
    </row>
    <row r="14" spans="1:11" ht="15.75" customHeight="1" thickBot="1">
      <c r="A14" s="166" t="s">
        <v>34</v>
      </c>
      <c r="B14" s="167"/>
      <c r="C14" s="167"/>
      <c r="D14" s="167"/>
      <c r="E14" s="167"/>
      <c r="F14" s="167"/>
      <c r="G14" s="168"/>
      <c r="H14" s="8">
        <f>SUM(H13:H13)</f>
        <v>5000</v>
      </c>
      <c r="I14" s="8">
        <f>SUM(I13:I13)</f>
        <v>475.6</v>
      </c>
      <c r="J14" s="8">
        <f>SUM(J13:J13)</f>
        <v>5475.6</v>
      </c>
      <c r="K14" s="9"/>
    </row>
    <row r="15" spans="1:11" ht="12.75" thickBot="1">
      <c r="A15" s="62">
        <v>4</v>
      </c>
      <c r="B15" s="63"/>
      <c r="C15" s="173" t="s">
        <v>261</v>
      </c>
      <c r="D15" s="173"/>
      <c r="E15" s="173"/>
      <c r="F15" s="173"/>
      <c r="G15" s="173"/>
      <c r="H15" s="173"/>
      <c r="I15" s="173"/>
      <c r="J15" s="173"/>
    </row>
    <row r="16" spans="1:11" ht="27.75" customHeight="1">
      <c r="A16" s="44" t="s">
        <v>276</v>
      </c>
      <c r="B16" s="47" t="s">
        <v>100</v>
      </c>
      <c r="C16" s="84" t="s">
        <v>320</v>
      </c>
      <c r="D16" s="47" t="s">
        <v>274</v>
      </c>
      <c r="E16" s="52">
        <v>1</v>
      </c>
      <c r="F16" s="55" t="s">
        <v>277</v>
      </c>
      <c r="G16" s="52" t="s">
        <v>141</v>
      </c>
      <c r="H16" s="55">
        <f t="shared" ref="H16:H20" si="13">F16*E16</f>
        <v>2950</v>
      </c>
      <c r="I16" s="52">
        <f t="shared" ref="I16:I20" si="14">E16*G16</f>
        <v>250</v>
      </c>
      <c r="J16" s="55">
        <f t="shared" ref="J16:J20" si="15">I16+H16</f>
        <v>3200</v>
      </c>
    </row>
    <row r="17" spans="1:11" ht="30.75" customHeight="1">
      <c r="A17" s="45" t="s">
        <v>278</v>
      </c>
      <c r="B17" s="48" t="s">
        <v>100</v>
      </c>
      <c r="C17" s="85" t="s">
        <v>321</v>
      </c>
      <c r="D17" s="48" t="s">
        <v>274</v>
      </c>
      <c r="E17" s="53">
        <v>1</v>
      </c>
      <c r="F17" s="56" t="s">
        <v>279</v>
      </c>
      <c r="G17" s="53" t="s">
        <v>280</v>
      </c>
      <c r="H17" s="56">
        <f t="shared" si="13"/>
        <v>1400</v>
      </c>
      <c r="I17" s="53">
        <f t="shared" si="14"/>
        <v>200</v>
      </c>
      <c r="J17" s="56">
        <f t="shared" si="15"/>
        <v>1600</v>
      </c>
    </row>
    <row r="18" spans="1:11" ht="28.5" customHeight="1">
      <c r="A18" s="45" t="s">
        <v>281</v>
      </c>
      <c r="B18" s="48" t="s">
        <v>100</v>
      </c>
      <c r="C18" s="85" t="s">
        <v>282</v>
      </c>
      <c r="D18" s="48" t="s">
        <v>274</v>
      </c>
      <c r="E18" s="53">
        <v>1</v>
      </c>
      <c r="F18" s="56" t="s">
        <v>283</v>
      </c>
      <c r="G18" s="53" t="s">
        <v>280</v>
      </c>
      <c r="H18" s="56">
        <f t="shared" si="13"/>
        <v>1500</v>
      </c>
      <c r="I18" s="53">
        <f t="shared" si="14"/>
        <v>200</v>
      </c>
      <c r="J18" s="56">
        <f t="shared" si="15"/>
        <v>1700</v>
      </c>
    </row>
    <row r="19" spans="1:11" ht="27" customHeight="1">
      <c r="A19" s="45" t="s">
        <v>284</v>
      </c>
      <c r="B19" s="48" t="s">
        <v>100</v>
      </c>
      <c r="C19" s="85" t="s">
        <v>285</v>
      </c>
      <c r="D19" s="48" t="s">
        <v>274</v>
      </c>
      <c r="E19" s="53">
        <v>1</v>
      </c>
      <c r="F19" s="56" t="s">
        <v>279</v>
      </c>
      <c r="G19" s="53" t="s">
        <v>280</v>
      </c>
      <c r="H19" s="56">
        <f t="shared" si="13"/>
        <v>1400</v>
      </c>
      <c r="I19" s="53">
        <f t="shared" si="14"/>
        <v>200</v>
      </c>
      <c r="J19" s="56">
        <f t="shared" si="15"/>
        <v>1600</v>
      </c>
    </row>
    <row r="20" spans="1:11" ht="34.5" customHeight="1" thickBot="1">
      <c r="A20" s="64" t="s">
        <v>286</v>
      </c>
      <c r="B20" s="65" t="s">
        <v>100</v>
      </c>
      <c r="C20" s="86" t="s">
        <v>287</v>
      </c>
      <c r="D20" s="65" t="s">
        <v>274</v>
      </c>
      <c r="E20" s="67">
        <v>1</v>
      </c>
      <c r="F20" s="68" t="s">
        <v>288</v>
      </c>
      <c r="G20" s="67" t="s">
        <v>289</v>
      </c>
      <c r="H20" s="68">
        <f t="shared" si="13"/>
        <v>1950</v>
      </c>
      <c r="I20" s="67">
        <f t="shared" si="14"/>
        <v>450</v>
      </c>
      <c r="J20" s="68">
        <f t="shared" si="15"/>
        <v>2400</v>
      </c>
    </row>
    <row r="21" spans="1:11" ht="12.75" thickBot="1">
      <c r="A21" s="166" t="s">
        <v>43</v>
      </c>
      <c r="B21" s="167"/>
      <c r="C21" s="167"/>
      <c r="D21" s="167"/>
      <c r="E21" s="167"/>
      <c r="F21" s="167"/>
      <c r="G21" s="167"/>
      <c r="H21" s="19">
        <f>SUM(H16:H20)</f>
        <v>9200</v>
      </c>
      <c r="I21" s="19">
        <f t="shared" ref="I21:J21" si="16">SUM(I16:I20)</f>
        <v>1300</v>
      </c>
      <c r="J21" s="19">
        <f t="shared" si="16"/>
        <v>10500</v>
      </c>
      <c r="K21" s="9"/>
    </row>
    <row r="22" spans="1:11">
      <c r="A22" s="62">
        <v>5</v>
      </c>
      <c r="B22" s="63"/>
      <c r="C22" s="173" t="s">
        <v>262</v>
      </c>
      <c r="D22" s="173"/>
      <c r="E22" s="173"/>
      <c r="F22" s="173"/>
      <c r="G22" s="173"/>
      <c r="H22" s="173"/>
      <c r="I22" s="173"/>
      <c r="J22" s="173"/>
    </row>
    <row r="23" spans="1:11" ht="38.25" customHeight="1" thickBot="1">
      <c r="A23" s="49" t="s">
        <v>290</v>
      </c>
      <c r="B23" s="60" t="s">
        <v>346</v>
      </c>
      <c r="C23" s="61" t="s">
        <v>360</v>
      </c>
      <c r="D23" s="49" t="s">
        <v>274</v>
      </c>
      <c r="E23" s="54" t="s">
        <v>63</v>
      </c>
      <c r="F23" s="57">
        <v>11.35</v>
      </c>
      <c r="G23" s="54">
        <v>14.83</v>
      </c>
      <c r="H23" s="57">
        <f t="shared" ref="H23" si="17">F23*E23</f>
        <v>90.8</v>
      </c>
      <c r="I23" s="54">
        <f t="shared" ref="I23" si="18">E23*G23</f>
        <v>118.64</v>
      </c>
      <c r="J23" s="57">
        <f t="shared" ref="J23" si="19">I23+H23</f>
        <v>209.44</v>
      </c>
    </row>
    <row r="24" spans="1:11" ht="12.75" thickBot="1">
      <c r="A24" s="193" t="s">
        <v>47</v>
      </c>
      <c r="B24" s="193"/>
      <c r="C24" s="193"/>
      <c r="D24" s="193"/>
      <c r="E24" s="193"/>
      <c r="F24" s="193"/>
      <c r="G24" s="194"/>
      <c r="H24" s="8">
        <f>SUM(H23:H23)</f>
        <v>90.8</v>
      </c>
      <c r="I24" s="8">
        <f>SUM(I23:I23)</f>
        <v>118.64</v>
      </c>
      <c r="J24" s="8">
        <f>SUM(J23:J23)</f>
        <v>209.44</v>
      </c>
      <c r="K24" s="9"/>
    </row>
    <row r="25" spans="1:11" ht="12.75" thickBot="1">
      <c r="A25" s="12">
        <v>6</v>
      </c>
      <c r="B25" s="13"/>
      <c r="C25" s="202" t="s">
        <v>263</v>
      </c>
      <c r="D25" s="202"/>
      <c r="E25" s="202"/>
      <c r="F25" s="202"/>
      <c r="G25" s="202"/>
      <c r="H25" s="173"/>
      <c r="I25" s="173"/>
      <c r="J25" s="173"/>
    </row>
    <row r="26" spans="1:11" ht="30.75" customHeight="1">
      <c r="A26" s="44" t="s">
        <v>291</v>
      </c>
      <c r="B26" s="47" t="s">
        <v>100</v>
      </c>
      <c r="C26" s="84" t="s">
        <v>361</v>
      </c>
      <c r="D26" s="47" t="s">
        <v>274</v>
      </c>
      <c r="E26" s="52" t="s">
        <v>105</v>
      </c>
      <c r="F26" s="55" t="s">
        <v>292</v>
      </c>
      <c r="G26" s="52" t="s">
        <v>293</v>
      </c>
      <c r="H26" s="55">
        <f t="shared" ref="H26:H28" si="20">F26*E26</f>
        <v>2000</v>
      </c>
      <c r="I26" s="52">
        <f t="shared" ref="I26:I28" si="21">E26*G26</f>
        <v>800</v>
      </c>
      <c r="J26" s="55">
        <f t="shared" ref="J26:J28" si="22">I26+H26</f>
        <v>2800</v>
      </c>
    </row>
    <row r="27" spans="1:11" ht="20.25" customHeight="1">
      <c r="A27" s="45" t="s">
        <v>294</v>
      </c>
      <c r="B27" s="48" t="s">
        <v>100</v>
      </c>
      <c r="C27" s="50" t="s">
        <v>362</v>
      </c>
      <c r="D27" s="48" t="s">
        <v>274</v>
      </c>
      <c r="E27" s="53" t="s">
        <v>105</v>
      </c>
      <c r="F27" s="56" t="s">
        <v>295</v>
      </c>
      <c r="G27" s="53" t="s">
        <v>296</v>
      </c>
      <c r="H27" s="56">
        <f t="shared" si="20"/>
        <v>555.96</v>
      </c>
      <c r="I27" s="53">
        <f t="shared" si="21"/>
        <v>150</v>
      </c>
      <c r="J27" s="56">
        <f t="shared" si="22"/>
        <v>705.96</v>
      </c>
    </row>
    <row r="28" spans="1:11" ht="21" customHeight="1" thickBot="1">
      <c r="A28" s="46" t="s">
        <v>297</v>
      </c>
      <c r="B28" s="49">
        <v>9537</v>
      </c>
      <c r="C28" s="51" t="s">
        <v>111</v>
      </c>
      <c r="D28" s="49" t="s">
        <v>4</v>
      </c>
      <c r="E28" s="54" t="s">
        <v>298</v>
      </c>
      <c r="F28" s="57">
        <v>0.16</v>
      </c>
      <c r="G28" s="54">
        <v>1.41</v>
      </c>
      <c r="H28" s="57">
        <f t="shared" si="20"/>
        <v>165.41919999999999</v>
      </c>
      <c r="I28" s="54">
        <f t="shared" si="21"/>
        <v>1457.7566999999997</v>
      </c>
      <c r="J28" s="57">
        <f t="shared" si="22"/>
        <v>1623.1758999999997</v>
      </c>
    </row>
    <row r="29" spans="1:11" ht="12.75" thickBot="1">
      <c r="A29" s="203" t="s">
        <v>50</v>
      </c>
      <c r="B29" s="204"/>
      <c r="C29" s="204"/>
      <c r="D29" s="204"/>
      <c r="E29" s="204"/>
      <c r="F29" s="204"/>
      <c r="G29" s="205"/>
      <c r="H29" s="58">
        <f>SUM(H26:H28)</f>
        <v>2721.3791999999999</v>
      </c>
      <c r="I29" s="58">
        <f t="shared" ref="I29:J29" si="23">SUM(I26:I28)</f>
        <v>2407.7566999999999</v>
      </c>
      <c r="J29" s="58">
        <f t="shared" si="23"/>
        <v>5129.1358999999993</v>
      </c>
      <c r="K29" s="9"/>
    </row>
    <row r="30" spans="1:11" ht="12.75" thickBot="1">
      <c r="A30" s="166" t="s">
        <v>114</v>
      </c>
      <c r="B30" s="167"/>
      <c r="C30" s="167"/>
      <c r="D30" s="167"/>
      <c r="E30" s="167"/>
      <c r="F30" s="167"/>
      <c r="G30" s="168"/>
      <c r="H30" s="8">
        <f>H29+H24+H21+H14+H11+H6</f>
        <v>21744.886019999998</v>
      </c>
      <c r="I30" s="8">
        <f>I29+I24+I21+I14+I11+I6</f>
        <v>15843.384999999997</v>
      </c>
      <c r="J30" s="8">
        <f>J29+J24+J21+J14+J11+J6</f>
        <v>37588.27102</v>
      </c>
      <c r="K30" s="9"/>
    </row>
    <row r="31" spans="1:11" ht="12.75" thickBot="1">
      <c r="A31" s="206" t="s">
        <v>299</v>
      </c>
      <c r="B31" s="207"/>
      <c r="C31" s="207"/>
      <c r="D31" s="207"/>
      <c r="E31" s="207"/>
      <c r="F31" s="207"/>
      <c r="G31" s="207"/>
      <c r="H31" s="207"/>
      <c r="I31" s="208"/>
      <c r="J31" s="59">
        <f>J30</f>
        <v>37588.27102</v>
      </c>
    </row>
    <row r="34" spans="1:10" ht="15.75">
      <c r="A34" s="185" t="s">
        <v>348</v>
      </c>
      <c r="B34" s="185"/>
      <c r="C34" s="185"/>
      <c r="D34" s="185"/>
      <c r="E34" s="185"/>
      <c r="F34" s="185"/>
      <c r="G34" s="185"/>
      <c r="H34" s="185"/>
      <c r="I34" s="185"/>
      <c r="J34" s="185"/>
    </row>
    <row r="36" spans="1:10" ht="15.75">
      <c r="A36" s="185" t="s">
        <v>351</v>
      </c>
      <c r="B36" s="185"/>
      <c r="C36" s="185"/>
      <c r="D36" s="185"/>
      <c r="E36" s="185"/>
      <c r="F36" s="185"/>
      <c r="G36" s="185"/>
      <c r="H36" s="185"/>
      <c r="I36" s="185"/>
      <c r="J36" s="185"/>
    </row>
    <row r="37" spans="1:10">
      <c r="A37" s="195" t="s">
        <v>350</v>
      </c>
      <c r="B37" s="195"/>
      <c r="C37" s="195"/>
      <c r="D37" s="195"/>
      <c r="E37" s="195"/>
      <c r="F37" s="195"/>
      <c r="G37" s="195"/>
      <c r="H37" s="195"/>
      <c r="I37" s="195"/>
      <c r="J37" s="195"/>
    </row>
  </sheetData>
  <mergeCells count="19">
    <mergeCell ref="A37:J37"/>
    <mergeCell ref="A11:G11"/>
    <mergeCell ref="A1:J1"/>
    <mergeCell ref="A2:J2"/>
    <mergeCell ref="C4:J4"/>
    <mergeCell ref="A6:G6"/>
    <mergeCell ref="C7:J7"/>
    <mergeCell ref="C25:J25"/>
    <mergeCell ref="A29:G29"/>
    <mergeCell ref="A30:G30"/>
    <mergeCell ref="A31:I31"/>
    <mergeCell ref="C12:J12"/>
    <mergeCell ref="A14:G14"/>
    <mergeCell ref="C15:J15"/>
    <mergeCell ref="A21:G21"/>
    <mergeCell ref="C22:J22"/>
    <mergeCell ref="A24:G24"/>
    <mergeCell ref="A34:J34"/>
    <mergeCell ref="A36:J3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9" orientation="portrait" horizontalDpi="300" verticalDpi="300" r:id="rId1"/>
  <headerFooter>
    <oddFooter>&amp;RPagina-&amp;P/&amp;N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zoomScale="80" zoomScaleSheetLayoutView="80" workbookViewId="0">
      <selection activeCell="U8" sqref="U8"/>
    </sheetView>
  </sheetViews>
  <sheetFormatPr defaultRowHeight="12"/>
  <cols>
    <col min="1" max="1" width="9.140625" style="2"/>
    <col min="2" max="2" width="28.85546875" style="1" bestFit="1" customWidth="1"/>
    <col min="3" max="3" width="10.85546875" style="36" bestFit="1" customWidth="1"/>
    <col min="4" max="4" width="7.140625" style="35" bestFit="1" customWidth="1"/>
    <col min="5" max="5" width="7.85546875" style="35" bestFit="1" customWidth="1"/>
    <col min="6" max="6" width="9.42578125" style="36" bestFit="1" customWidth="1"/>
    <col min="7" max="7" width="8.5703125" style="37" bestFit="1" customWidth="1"/>
    <col min="8" max="8" width="10.140625" style="36" bestFit="1" customWidth="1"/>
    <col min="9" max="9" width="8.5703125" style="37" bestFit="1" customWidth="1"/>
    <col min="10" max="10" width="10.140625" style="36" bestFit="1" customWidth="1"/>
    <col min="11" max="11" width="8.5703125" style="37" bestFit="1" customWidth="1"/>
    <col min="12" max="12" width="10.5703125" style="36" bestFit="1" customWidth="1"/>
    <col min="13" max="13" width="8.5703125" style="37" bestFit="1" customWidth="1"/>
    <col min="14" max="14" width="10.5703125" style="36" bestFit="1" customWidth="1"/>
    <col min="15" max="15" width="8.5703125" style="37" bestFit="1" customWidth="1"/>
    <col min="16" max="16" width="10.5703125" style="36" bestFit="1" customWidth="1"/>
    <col min="17" max="17" width="8.5703125" style="144" bestFit="1" customWidth="1"/>
    <col min="18" max="18" width="10.85546875" style="36" bestFit="1" customWidth="1"/>
    <col min="19" max="19" width="10.85546875" style="1" bestFit="1" customWidth="1"/>
    <col min="20" max="20" width="9.85546875" style="1" bestFit="1" customWidth="1"/>
    <col min="21" max="16384" width="9.140625" style="1"/>
  </cols>
  <sheetData>
    <row r="1" spans="1:20" s="142" customFormat="1" ht="40.5" customHeight="1" thickBot="1">
      <c r="A1" s="214" t="s">
        <v>356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9"/>
    </row>
    <row r="2" spans="1:20" s="142" customFormat="1" ht="21.75" customHeight="1" thickBot="1">
      <c r="A2" s="177" t="s">
        <v>355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9"/>
    </row>
    <row r="3" spans="1:20" s="2" customFormat="1">
      <c r="A3" s="161" t="s">
        <v>116</v>
      </c>
      <c r="B3" s="42" t="s">
        <v>244</v>
      </c>
      <c r="C3" s="162" t="s">
        <v>245</v>
      </c>
      <c r="D3" s="163" t="s">
        <v>246</v>
      </c>
      <c r="E3" s="215" t="s">
        <v>247</v>
      </c>
      <c r="F3" s="215"/>
      <c r="G3" s="215" t="s">
        <v>248</v>
      </c>
      <c r="H3" s="215"/>
      <c r="I3" s="215" t="s">
        <v>249</v>
      </c>
      <c r="J3" s="215"/>
      <c r="K3" s="215" t="s">
        <v>250</v>
      </c>
      <c r="L3" s="215"/>
      <c r="M3" s="215" t="s">
        <v>251</v>
      </c>
      <c r="N3" s="215"/>
      <c r="O3" s="215" t="s">
        <v>252</v>
      </c>
      <c r="P3" s="215"/>
      <c r="Q3" s="215" t="s">
        <v>327</v>
      </c>
      <c r="R3" s="215"/>
    </row>
    <row r="4" spans="1:20" s="2" customFormat="1" ht="12.75" thickBot="1">
      <c r="A4" s="164"/>
      <c r="B4" s="42" t="s">
        <v>253</v>
      </c>
      <c r="C4" s="135"/>
      <c r="D4" s="136" t="s">
        <v>254</v>
      </c>
      <c r="E4" s="137" t="s">
        <v>254</v>
      </c>
      <c r="F4" s="138" t="s">
        <v>255</v>
      </c>
      <c r="G4" s="139" t="s">
        <v>254</v>
      </c>
      <c r="H4" s="138" t="s">
        <v>255</v>
      </c>
      <c r="I4" s="139" t="s">
        <v>254</v>
      </c>
      <c r="J4" s="138" t="s">
        <v>255</v>
      </c>
      <c r="K4" s="139" t="s">
        <v>254</v>
      </c>
      <c r="L4" s="138" t="s">
        <v>255</v>
      </c>
      <c r="M4" s="139" t="s">
        <v>254</v>
      </c>
      <c r="N4" s="138" t="s">
        <v>255</v>
      </c>
      <c r="O4" s="139" t="s">
        <v>254</v>
      </c>
      <c r="P4" s="138" t="s">
        <v>255</v>
      </c>
      <c r="Q4" s="139" t="s">
        <v>254</v>
      </c>
      <c r="R4" s="138" t="s">
        <v>255</v>
      </c>
    </row>
    <row r="5" spans="1:20" ht="12.75" thickBot="1">
      <c r="A5" s="41">
        <v>1</v>
      </c>
      <c r="B5" s="209" t="s">
        <v>256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143"/>
      <c r="R5" s="118"/>
    </row>
    <row r="6" spans="1:20">
      <c r="A6" s="14">
        <v>1.1000000000000001</v>
      </c>
      <c r="B6" s="116" t="s">
        <v>1</v>
      </c>
      <c r="C6" s="117">
        <f>PREDIO!J9</f>
        <v>3096.6730000000002</v>
      </c>
      <c r="D6" s="140">
        <f>C6/C$30</f>
        <v>8.2384023419228847E-2</v>
      </c>
      <c r="E6" s="141">
        <v>0.5</v>
      </c>
      <c r="F6" s="117">
        <f>E6*$C6</f>
        <v>1548.3365000000001</v>
      </c>
      <c r="G6" s="141">
        <v>0.5</v>
      </c>
      <c r="H6" s="117">
        <f t="shared" ref="H6:J21" si="0">G6*$C6</f>
        <v>1548.3365000000001</v>
      </c>
      <c r="I6" s="141"/>
      <c r="J6" s="117">
        <f t="shared" si="0"/>
        <v>0</v>
      </c>
      <c r="K6" s="141"/>
      <c r="L6" s="117">
        <f t="shared" ref="L6" si="1">K6*$C6</f>
        <v>0</v>
      </c>
      <c r="M6" s="141"/>
      <c r="N6" s="117">
        <f t="shared" ref="N6" si="2">M6*$C6</f>
        <v>0</v>
      </c>
      <c r="O6" s="141"/>
      <c r="P6" s="117">
        <f t="shared" ref="P6" si="3">O6*$C6</f>
        <v>0</v>
      </c>
      <c r="Q6" s="150">
        <f>E6+G6+I6+K6+M6+O6</f>
        <v>1</v>
      </c>
      <c r="R6" s="117">
        <f>Q6*C6</f>
        <v>3096.6730000000002</v>
      </c>
      <c r="S6" s="9"/>
      <c r="T6" s="9"/>
    </row>
    <row r="7" spans="1:20">
      <c r="A7" s="18">
        <v>1.2</v>
      </c>
      <c r="B7" s="16" t="s">
        <v>7</v>
      </c>
      <c r="C7" s="17">
        <f>PREDIO!J14</f>
        <v>709.82300000000009</v>
      </c>
      <c r="D7" s="22">
        <f>C7/C$30</f>
        <v>1.8884162020176905E-2</v>
      </c>
      <c r="E7" s="141">
        <v>0.5</v>
      </c>
      <c r="F7" s="117">
        <f t="shared" ref="F7:F21" si="4">E7*$C7</f>
        <v>354.91150000000005</v>
      </c>
      <c r="G7" s="141">
        <v>0.5</v>
      </c>
      <c r="H7" s="117">
        <f t="shared" si="0"/>
        <v>354.91150000000005</v>
      </c>
      <c r="I7" s="141"/>
      <c r="J7" s="117">
        <f t="shared" si="0"/>
        <v>0</v>
      </c>
      <c r="K7" s="141"/>
      <c r="L7" s="117">
        <f t="shared" ref="L7" si="5">K7*$C7</f>
        <v>0</v>
      </c>
      <c r="M7" s="141"/>
      <c r="N7" s="117">
        <f t="shared" ref="N7" si="6">M7*$C7</f>
        <v>0</v>
      </c>
      <c r="O7" s="141"/>
      <c r="P7" s="117">
        <f t="shared" ref="P7" si="7">O7*$C7</f>
        <v>0</v>
      </c>
      <c r="Q7" s="150">
        <f t="shared" ref="Q7:Q21" si="8">E7+G7+I7+K7+M7+O7</f>
        <v>1</v>
      </c>
      <c r="R7" s="117">
        <f t="shared" ref="R7:R21" si="9">Q7*C7</f>
        <v>709.82300000000009</v>
      </c>
      <c r="S7" s="9"/>
      <c r="T7" s="9"/>
    </row>
    <row r="8" spans="1:20" ht="19.5" customHeight="1">
      <c r="A8" s="18">
        <v>1.3</v>
      </c>
      <c r="B8" s="16" t="s">
        <v>17</v>
      </c>
      <c r="C8" s="17">
        <f>PREDIO!J22</f>
        <v>5038.4989999999998</v>
      </c>
      <c r="D8" s="22">
        <f t="shared" ref="D8:D21" si="10">C8/C$30</f>
        <v>0.13404444693183978</v>
      </c>
      <c r="E8" s="141"/>
      <c r="F8" s="117">
        <f t="shared" si="4"/>
        <v>0</v>
      </c>
      <c r="G8" s="141">
        <v>0.5</v>
      </c>
      <c r="H8" s="117">
        <f t="shared" si="0"/>
        <v>2519.2494999999999</v>
      </c>
      <c r="I8" s="141">
        <v>0.5</v>
      </c>
      <c r="J8" s="117">
        <f t="shared" si="0"/>
        <v>2519.2494999999999</v>
      </c>
      <c r="K8" s="141"/>
      <c r="L8" s="117">
        <f t="shared" ref="L8" si="11">K8*$C8</f>
        <v>0</v>
      </c>
      <c r="M8" s="141"/>
      <c r="N8" s="117">
        <f t="shared" ref="N8" si="12">M8*$C8</f>
        <v>0</v>
      </c>
      <c r="O8" s="141"/>
      <c r="P8" s="117">
        <f t="shared" ref="P8" si="13">O8*$C8</f>
        <v>0</v>
      </c>
      <c r="Q8" s="150">
        <f t="shared" si="8"/>
        <v>1</v>
      </c>
      <c r="R8" s="117">
        <f t="shared" si="9"/>
        <v>5038.4989999999998</v>
      </c>
      <c r="S8" s="9"/>
      <c r="T8" s="9"/>
    </row>
    <row r="9" spans="1:20">
      <c r="A9" s="18">
        <v>1.4</v>
      </c>
      <c r="B9" s="16" t="s">
        <v>35</v>
      </c>
      <c r="C9" s="17">
        <f>PREDIO!J32</f>
        <v>14774.754999999999</v>
      </c>
      <c r="D9" s="22">
        <f t="shared" si="10"/>
        <v>0.39306822578081968</v>
      </c>
      <c r="E9" s="141"/>
      <c r="F9" s="117">
        <f t="shared" si="4"/>
        <v>0</v>
      </c>
      <c r="G9" s="141">
        <v>0.2</v>
      </c>
      <c r="H9" s="117">
        <f t="shared" si="0"/>
        <v>2954.951</v>
      </c>
      <c r="I9" s="141">
        <v>0.3</v>
      </c>
      <c r="J9" s="117">
        <f t="shared" si="0"/>
        <v>4432.4264999999996</v>
      </c>
      <c r="K9" s="141">
        <v>0.5</v>
      </c>
      <c r="L9" s="117">
        <f t="shared" ref="L9" si="14">K9*$C9</f>
        <v>7387.3774999999996</v>
      </c>
      <c r="M9" s="141"/>
      <c r="N9" s="117">
        <f t="shared" ref="N9" si="15">M9*$C9</f>
        <v>0</v>
      </c>
      <c r="O9" s="141"/>
      <c r="P9" s="117">
        <f t="shared" ref="P9" si="16">O9*$C9</f>
        <v>0</v>
      </c>
      <c r="Q9" s="150">
        <f t="shared" si="8"/>
        <v>1</v>
      </c>
      <c r="R9" s="117">
        <f t="shared" si="9"/>
        <v>14774.754999999999</v>
      </c>
      <c r="S9" s="9"/>
      <c r="T9" s="9"/>
    </row>
    <row r="10" spans="1:20">
      <c r="A10" s="18">
        <v>1.5</v>
      </c>
      <c r="B10" s="16" t="s">
        <v>44</v>
      </c>
      <c r="C10" s="17">
        <f>PREDIO!J39</f>
        <v>11853.961500000001</v>
      </c>
      <c r="D10" s="22">
        <f t="shared" si="10"/>
        <v>0.31536330824295528</v>
      </c>
      <c r="E10" s="141"/>
      <c r="F10" s="117">
        <f t="shared" si="4"/>
        <v>0</v>
      </c>
      <c r="G10" s="141"/>
      <c r="H10" s="117">
        <f t="shared" si="0"/>
        <v>0</v>
      </c>
      <c r="I10" s="141">
        <v>0.2</v>
      </c>
      <c r="J10" s="117">
        <f t="shared" si="0"/>
        <v>2370.7923000000005</v>
      </c>
      <c r="K10" s="141">
        <v>0.3</v>
      </c>
      <c r="L10" s="117">
        <f t="shared" ref="L10" si="17">K10*$C10</f>
        <v>3556.1884500000001</v>
      </c>
      <c r="M10" s="141">
        <v>0.5</v>
      </c>
      <c r="N10" s="117">
        <f t="shared" ref="N10" si="18">M10*$C10</f>
        <v>5926.9807500000006</v>
      </c>
      <c r="O10" s="141"/>
      <c r="P10" s="117">
        <f t="shared" ref="P10" si="19">O10*$C10</f>
        <v>0</v>
      </c>
      <c r="Q10" s="150">
        <f t="shared" si="8"/>
        <v>1</v>
      </c>
      <c r="R10" s="117">
        <f t="shared" si="9"/>
        <v>11853.961500000001</v>
      </c>
      <c r="S10" s="9"/>
      <c r="T10" s="9"/>
    </row>
    <row r="11" spans="1:20">
      <c r="A11" s="18">
        <v>1.6</v>
      </c>
      <c r="B11" s="16" t="s">
        <v>257</v>
      </c>
      <c r="C11" s="17">
        <f>PREDIO!J48</f>
        <v>6546.8180000000002</v>
      </c>
      <c r="D11" s="22">
        <f t="shared" si="10"/>
        <v>0.17417183132782471</v>
      </c>
      <c r="E11" s="141"/>
      <c r="F11" s="117">
        <f t="shared" si="4"/>
        <v>0</v>
      </c>
      <c r="G11" s="141"/>
      <c r="H11" s="117">
        <f t="shared" si="0"/>
        <v>0</v>
      </c>
      <c r="I11" s="141">
        <v>0.2</v>
      </c>
      <c r="J11" s="117">
        <f t="shared" si="0"/>
        <v>1309.3636000000001</v>
      </c>
      <c r="K11" s="141">
        <v>0.3</v>
      </c>
      <c r="L11" s="117">
        <f t="shared" ref="L11" si="20">K11*$C11</f>
        <v>1964.0454</v>
      </c>
      <c r="M11" s="141">
        <v>0.5</v>
      </c>
      <c r="N11" s="117">
        <f t="shared" ref="N11" si="21">M11*$C11</f>
        <v>3273.4090000000001</v>
      </c>
      <c r="O11" s="141"/>
      <c r="P11" s="117">
        <f t="shared" ref="P11" si="22">O11*$C11</f>
        <v>0</v>
      </c>
      <c r="Q11" s="150">
        <f t="shared" si="8"/>
        <v>1</v>
      </c>
      <c r="R11" s="117">
        <f t="shared" si="9"/>
        <v>6546.8180000000002</v>
      </c>
      <c r="S11" s="9"/>
      <c r="T11" s="9"/>
    </row>
    <row r="12" spans="1:20">
      <c r="A12" s="18">
        <v>1.7</v>
      </c>
      <c r="B12" s="16" t="s">
        <v>258</v>
      </c>
      <c r="C12" s="17">
        <f>PREDIO!J57</f>
        <v>27112.2693</v>
      </c>
      <c r="D12" s="22">
        <f t="shared" si="10"/>
        <v>0.7212959937841803</v>
      </c>
      <c r="E12" s="141"/>
      <c r="F12" s="117">
        <f t="shared" si="4"/>
        <v>0</v>
      </c>
      <c r="G12" s="141"/>
      <c r="H12" s="117">
        <f t="shared" si="0"/>
        <v>0</v>
      </c>
      <c r="I12" s="141">
        <v>0.2</v>
      </c>
      <c r="J12" s="117">
        <f t="shared" si="0"/>
        <v>5422.4538600000005</v>
      </c>
      <c r="K12" s="141">
        <v>0.3</v>
      </c>
      <c r="L12" s="117">
        <f t="shared" ref="L12" si="23">K12*$C12</f>
        <v>8133.6807899999994</v>
      </c>
      <c r="M12" s="141">
        <v>0.5</v>
      </c>
      <c r="N12" s="117">
        <f t="shared" ref="N12" si="24">M12*$C12</f>
        <v>13556.13465</v>
      </c>
      <c r="O12" s="141"/>
      <c r="P12" s="117">
        <f t="shared" ref="P12" si="25">O12*$C12</f>
        <v>0</v>
      </c>
      <c r="Q12" s="150">
        <f t="shared" si="8"/>
        <v>1</v>
      </c>
      <c r="R12" s="117">
        <f t="shared" si="9"/>
        <v>27112.2693</v>
      </c>
      <c r="S12" s="9"/>
      <c r="T12" s="9"/>
    </row>
    <row r="13" spans="1:20">
      <c r="A13" s="18">
        <v>1.8</v>
      </c>
      <c r="B13" s="16" t="s">
        <v>55</v>
      </c>
      <c r="C13" s="17">
        <f>PREDIO!J60</f>
        <v>104.88</v>
      </c>
      <c r="D13" s="22">
        <f t="shared" si="10"/>
        <v>2.7902320897972501E-3</v>
      </c>
      <c r="E13" s="141"/>
      <c r="F13" s="117">
        <f t="shared" si="4"/>
        <v>0</v>
      </c>
      <c r="G13" s="141">
        <v>0.1</v>
      </c>
      <c r="H13" s="117">
        <f t="shared" si="0"/>
        <v>10.488</v>
      </c>
      <c r="I13" s="141">
        <v>0.1</v>
      </c>
      <c r="J13" s="117">
        <f t="shared" si="0"/>
        <v>10.488</v>
      </c>
      <c r="K13" s="141">
        <v>0.2</v>
      </c>
      <c r="L13" s="117">
        <f t="shared" ref="L13" si="26">K13*$C13</f>
        <v>20.975999999999999</v>
      </c>
      <c r="M13" s="141">
        <v>0.6</v>
      </c>
      <c r="N13" s="117">
        <f t="shared" ref="N13" si="27">M13*$C13</f>
        <v>62.927999999999997</v>
      </c>
      <c r="O13" s="141"/>
      <c r="P13" s="117">
        <f t="shared" ref="P13" si="28">O13*$C13</f>
        <v>0</v>
      </c>
      <c r="Q13" s="150">
        <f t="shared" si="8"/>
        <v>1</v>
      </c>
      <c r="R13" s="117">
        <f t="shared" si="9"/>
        <v>104.88</v>
      </c>
      <c r="S13" s="9"/>
      <c r="T13" s="9"/>
    </row>
    <row r="14" spans="1:20">
      <c r="A14" s="18">
        <v>1.9</v>
      </c>
      <c r="B14" s="16" t="s">
        <v>57</v>
      </c>
      <c r="C14" s="17">
        <f>PREDIO!J71</f>
        <v>14113.570299999999</v>
      </c>
      <c r="D14" s="22">
        <f t="shared" si="10"/>
        <v>0.37547803921309497</v>
      </c>
      <c r="E14" s="141"/>
      <c r="F14" s="117">
        <f t="shared" si="4"/>
        <v>0</v>
      </c>
      <c r="G14" s="141"/>
      <c r="H14" s="117">
        <f t="shared" si="0"/>
        <v>0</v>
      </c>
      <c r="I14" s="141"/>
      <c r="J14" s="117">
        <f t="shared" si="0"/>
        <v>0</v>
      </c>
      <c r="K14" s="141">
        <v>0.5</v>
      </c>
      <c r="L14" s="117">
        <f t="shared" ref="L14" si="29">K14*$C14</f>
        <v>7056.7851499999997</v>
      </c>
      <c r="M14" s="141">
        <v>0.5</v>
      </c>
      <c r="N14" s="117">
        <f t="shared" ref="N14" si="30">M14*$C14</f>
        <v>7056.7851499999997</v>
      </c>
      <c r="O14" s="141"/>
      <c r="P14" s="117">
        <f t="shared" ref="P14" si="31">O14*$C14</f>
        <v>0</v>
      </c>
      <c r="Q14" s="150">
        <f t="shared" si="8"/>
        <v>1</v>
      </c>
      <c r="R14" s="117">
        <f t="shared" si="9"/>
        <v>14113.570299999999</v>
      </c>
      <c r="S14" s="9"/>
      <c r="T14" s="9"/>
    </row>
    <row r="15" spans="1:20">
      <c r="A15" s="18">
        <v>1.1000000000000001</v>
      </c>
      <c r="B15" s="16" t="s">
        <v>66</v>
      </c>
      <c r="C15" s="17">
        <f>PREDIO!J78</f>
        <v>6306.0809000000008</v>
      </c>
      <c r="D15" s="22">
        <f t="shared" si="10"/>
        <v>0.16776725103010609</v>
      </c>
      <c r="E15" s="141"/>
      <c r="F15" s="117">
        <f t="shared" si="4"/>
        <v>0</v>
      </c>
      <c r="G15" s="141"/>
      <c r="H15" s="117">
        <f t="shared" si="0"/>
        <v>0</v>
      </c>
      <c r="I15" s="141"/>
      <c r="J15" s="117">
        <f t="shared" si="0"/>
        <v>0</v>
      </c>
      <c r="K15" s="141">
        <v>0.5</v>
      </c>
      <c r="L15" s="117">
        <f t="shared" ref="L15" si="32">K15*$C15</f>
        <v>3153.0404500000004</v>
      </c>
      <c r="M15" s="141">
        <v>0.5</v>
      </c>
      <c r="N15" s="117">
        <f t="shared" ref="N15" si="33">M15*$C15</f>
        <v>3153.0404500000004</v>
      </c>
      <c r="O15" s="141"/>
      <c r="P15" s="117">
        <f t="shared" ref="P15" si="34">O15*$C15</f>
        <v>0</v>
      </c>
      <c r="Q15" s="150">
        <f t="shared" si="8"/>
        <v>1</v>
      </c>
      <c r="R15" s="117">
        <f t="shared" si="9"/>
        <v>6306.0809000000008</v>
      </c>
      <c r="S15" s="9"/>
      <c r="T15" s="9"/>
    </row>
    <row r="16" spans="1:20">
      <c r="A16" s="18">
        <v>1.1100000000000001</v>
      </c>
      <c r="B16" s="16" t="s">
        <v>80</v>
      </c>
      <c r="C16" s="17">
        <f>PREDIO!J85</f>
        <v>13097.87</v>
      </c>
      <c r="D16" s="22">
        <f t="shared" si="10"/>
        <v>0.34845630417613188</v>
      </c>
      <c r="E16" s="141"/>
      <c r="F16" s="117">
        <f t="shared" si="4"/>
        <v>0</v>
      </c>
      <c r="G16" s="141"/>
      <c r="H16" s="117">
        <f t="shared" si="0"/>
        <v>0</v>
      </c>
      <c r="I16" s="141">
        <v>0.2</v>
      </c>
      <c r="J16" s="117">
        <f t="shared" si="0"/>
        <v>2619.5740000000005</v>
      </c>
      <c r="K16" s="141">
        <v>0.2</v>
      </c>
      <c r="L16" s="117">
        <f t="shared" ref="L16" si="35">K16*$C16</f>
        <v>2619.5740000000005</v>
      </c>
      <c r="M16" s="141">
        <v>0.6</v>
      </c>
      <c r="N16" s="117">
        <f t="shared" ref="N16" si="36">M16*$C16</f>
        <v>7858.7219999999998</v>
      </c>
      <c r="O16" s="141"/>
      <c r="P16" s="117">
        <f t="shared" ref="P16" si="37">O16*$C16</f>
        <v>0</v>
      </c>
      <c r="Q16" s="150">
        <f t="shared" si="8"/>
        <v>1</v>
      </c>
      <c r="R16" s="117">
        <f t="shared" si="9"/>
        <v>13097.87</v>
      </c>
      <c r="S16" s="9"/>
      <c r="T16" s="9"/>
    </row>
    <row r="17" spans="1:20">
      <c r="A17" s="18">
        <v>1.1200000000000001</v>
      </c>
      <c r="B17" s="16" t="s">
        <v>87</v>
      </c>
      <c r="C17" s="17">
        <f>PREDIO!J94</f>
        <v>4665.9700000000012</v>
      </c>
      <c r="D17" s="22">
        <f t="shared" si="10"/>
        <v>0.12413366918412737</v>
      </c>
      <c r="E17" s="141"/>
      <c r="F17" s="117">
        <f t="shared" si="4"/>
        <v>0</v>
      </c>
      <c r="G17" s="141"/>
      <c r="H17" s="117">
        <f t="shared" si="0"/>
        <v>0</v>
      </c>
      <c r="I17" s="141">
        <v>0.5</v>
      </c>
      <c r="J17" s="117">
        <f t="shared" si="0"/>
        <v>2332.9850000000006</v>
      </c>
      <c r="K17" s="141">
        <v>0.5</v>
      </c>
      <c r="L17" s="117">
        <f t="shared" ref="L17" si="38">K17*$C17</f>
        <v>2332.9850000000006</v>
      </c>
      <c r="M17" s="141"/>
      <c r="N17" s="117">
        <f t="shared" ref="N17" si="39">M17*$C17</f>
        <v>0</v>
      </c>
      <c r="O17" s="141"/>
      <c r="P17" s="117">
        <f t="shared" ref="P17" si="40">O17*$C17</f>
        <v>0</v>
      </c>
      <c r="Q17" s="150">
        <f t="shared" si="8"/>
        <v>1</v>
      </c>
      <c r="R17" s="117">
        <f t="shared" si="9"/>
        <v>4665.9700000000012</v>
      </c>
      <c r="S17" s="9"/>
      <c r="T17" s="9"/>
    </row>
    <row r="18" spans="1:20">
      <c r="A18" s="18">
        <v>1.1299999999999999</v>
      </c>
      <c r="B18" s="16" t="s">
        <v>99</v>
      </c>
      <c r="C18" s="17">
        <f>PREDIO!J99</f>
        <v>1423.47</v>
      </c>
      <c r="D18" s="22">
        <f t="shared" si="10"/>
        <v>3.787005790297189E-2</v>
      </c>
      <c r="E18" s="141"/>
      <c r="F18" s="117">
        <f t="shared" si="4"/>
        <v>0</v>
      </c>
      <c r="G18" s="141"/>
      <c r="H18" s="117">
        <f t="shared" si="0"/>
        <v>0</v>
      </c>
      <c r="I18" s="141"/>
      <c r="J18" s="117">
        <f t="shared" si="0"/>
        <v>0</v>
      </c>
      <c r="K18" s="141">
        <v>0.5</v>
      </c>
      <c r="L18" s="117">
        <f t="shared" ref="L18" si="41">K18*$C18</f>
        <v>711.73500000000001</v>
      </c>
      <c r="M18" s="141">
        <v>0.5</v>
      </c>
      <c r="N18" s="117">
        <f t="shared" ref="N18" si="42">M18*$C18</f>
        <v>711.73500000000001</v>
      </c>
      <c r="O18" s="141"/>
      <c r="P18" s="117">
        <f t="shared" ref="P18" si="43">O18*$C18</f>
        <v>0</v>
      </c>
      <c r="Q18" s="150">
        <f t="shared" si="8"/>
        <v>1</v>
      </c>
      <c r="R18" s="117">
        <f t="shared" si="9"/>
        <v>1423.47</v>
      </c>
      <c r="S18" s="9"/>
      <c r="T18" s="9"/>
    </row>
    <row r="19" spans="1:20">
      <c r="A19" s="18">
        <v>1.1399999999999999</v>
      </c>
      <c r="B19" s="16" t="s">
        <v>102</v>
      </c>
      <c r="C19" s="17">
        <f>PREDIO!J109</f>
        <v>4772.0599999999995</v>
      </c>
      <c r="D19" s="22">
        <f t="shared" si="10"/>
        <v>0.1269560921666463</v>
      </c>
      <c r="E19" s="141"/>
      <c r="F19" s="117">
        <f t="shared" si="4"/>
        <v>0</v>
      </c>
      <c r="G19" s="141"/>
      <c r="H19" s="117">
        <f t="shared" si="0"/>
        <v>0</v>
      </c>
      <c r="I19" s="141"/>
      <c r="J19" s="117">
        <f t="shared" si="0"/>
        <v>0</v>
      </c>
      <c r="K19" s="141">
        <v>0.5</v>
      </c>
      <c r="L19" s="117">
        <f t="shared" ref="L19" si="44">K19*$C19</f>
        <v>2386.0299999999997</v>
      </c>
      <c r="M19" s="141">
        <v>0.5</v>
      </c>
      <c r="N19" s="117">
        <f t="shared" ref="N19" si="45">M19*$C19</f>
        <v>2386.0299999999997</v>
      </c>
      <c r="O19" s="141"/>
      <c r="P19" s="117">
        <f t="shared" ref="P19" si="46">O19*$C19</f>
        <v>0</v>
      </c>
      <c r="Q19" s="150">
        <f t="shared" si="8"/>
        <v>1</v>
      </c>
      <c r="R19" s="117">
        <f t="shared" si="9"/>
        <v>4772.0599999999995</v>
      </c>
      <c r="S19" s="9"/>
      <c r="T19" s="9"/>
    </row>
    <row r="20" spans="1:20">
      <c r="A20" s="18">
        <v>1.1499999999999999</v>
      </c>
      <c r="B20" s="16" t="s">
        <v>107</v>
      </c>
      <c r="C20" s="17">
        <f>PREDIO!J119</f>
        <v>2300.16</v>
      </c>
      <c r="D20" s="22">
        <f t="shared" si="10"/>
        <v>6.1193556861823442E-2</v>
      </c>
      <c r="E20" s="141"/>
      <c r="F20" s="117">
        <f t="shared" si="4"/>
        <v>0</v>
      </c>
      <c r="G20" s="141"/>
      <c r="H20" s="117">
        <f t="shared" si="0"/>
        <v>0</v>
      </c>
      <c r="I20" s="141"/>
      <c r="J20" s="117">
        <f t="shared" si="0"/>
        <v>0</v>
      </c>
      <c r="K20" s="141"/>
      <c r="L20" s="117">
        <f t="shared" ref="L20" si="47">K20*$C20</f>
        <v>0</v>
      </c>
      <c r="M20" s="141">
        <v>1</v>
      </c>
      <c r="N20" s="117">
        <f t="shared" ref="N20" si="48">M20*$C20</f>
        <v>2300.16</v>
      </c>
      <c r="O20" s="141"/>
      <c r="P20" s="117">
        <f t="shared" ref="P20" si="49">O20*$C20</f>
        <v>0</v>
      </c>
      <c r="Q20" s="150">
        <f t="shared" si="8"/>
        <v>1</v>
      </c>
      <c r="R20" s="117">
        <f t="shared" si="9"/>
        <v>2300.16</v>
      </c>
      <c r="S20" s="9"/>
      <c r="T20" s="9"/>
    </row>
    <row r="21" spans="1:20" ht="12.75" thickBot="1">
      <c r="A21" s="25">
        <v>1.1599999999999999</v>
      </c>
      <c r="B21" s="26" t="s">
        <v>110</v>
      </c>
      <c r="C21" s="27">
        <f>PREDIO!J122</f>
        <v>17.864000000000001</v>
      </c>
      <c r="D21" s="28">
        <f t="shared" si="10"/>
        <v>4.7525463436439818E-4</v>
      </c>
      <c r="E21" s="141"/>
      <c r="F21" s="117">
        <f t="shared" si="4"/>
        <v>0</v>
      </c>
      <c r="G21" s="141"/>
      <c r="H21" s="117">
        <f t="shared" si="0"/>
        <v>0</v>
      </c>
      <c r="I21" s="141"/>
      <c r="J21" s="117">
        <f t="shared" si="0"/>
        <v>0</v>
      </c>
      <c r="K21" s="141"/>
      <c r="L21" s="117">
        <f t="shared" ref="L21" si="50">K21*$C21</f>
        <v>0</v>
      </c>
      <c r="M21" s="141"/>
      <c r="N21" s="117">
        <f t="shared" ref="N21" si="51">M21*$C21</f>
        <v>0</v>
      </c>
      <c r="O21" s="141">
        <v>1</v>
      </c>
      <c r="P21" s="117">
        <f t="shared" ref="P21" si="52">O21*$C21</f>
        <v>17.864000000000001</v>
      </c>
      <c r="Q21" s="150">
        <f t="shared" si="8"/>
        <v>1</v>
      </c>
      <c r="R21" s="117">
        <f t="shared" si="9"/>
        <v>17.864000000000001</v>
      </c>
      <c r="S21" s="9"/>
      <c r="T21" s="9"/>
    </row>
    <row r="22" spans="1:20" s="43" customFormat="1" ht="12.75" thickBot="1">
      <c r="A22" s="212" t="s">
        <v>264</v>
      </c>
      <c r="B22" s="213"/>
      <c r="C22" s="145">
        <f>SUM(C6:C21)</f>
        <v>115934.72400000002</v>
      </c>
      <c r="D22" s="146" t="s">
        <v>139</v>
      </c>
      <c r="E22" s="147"/>
      <c r="F22" s="145">
        <f>SUM(F6:F21)</f>
        <v>1903.248</v>
      </c>
      <c r="G22" s="148"/>
      <c r="H22" s="145">
        <f>SUM(H6:H21)</f>
        <v>7387.9364999999998</v>
      </c>
      <c r="I22" s="148"/>
      <c r="J22" s="145">
        <f>SUM(J6:J21)</f>
        <v>21017.332760000005</v>
      </c>
      <c r="K22" s="148"/>
      <c r="L22" s="145">
        <f>SUM(L6:L21)</f>
        <v>39322.417739999997</v>
      </c>
      <c r="M22" s="148"/>
      <c r="N22" s="145">
        <f>SUM(N6:N21)</f>
        <v>46285.925000000003</v>
      </c>
      <c r="O22" s="148"/>
      <c r="P22" s="145">
        <f>SUM(P6:P21)</f>
        <v>17.864000000000001</v>
      </c>
      <c r="Q22" s="149"/>
      <c r="R22" s="145">
        <f>SUM(R6:R21)</f>
        <v>115934.72400000002</v>
      </c>
      <c r="S22" s="153"/>
      <c r="T22" s="153"/>
    </row>
    <row r="23" spans="1:20" ht="12.75" thickBot="1">
      <c r="A23" s="41">
        <v>2</v>
      </c>
      <c r="B23" s="209" t="s">
        <v>259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  <c r="Q23" s="151"/>
      <c r="R23" s="152"/>
    </row>
    <row r="24" spans="1:20">
      <c r="A24" s="14">
        <v>2.1</v>
      </c>
      <c r="B24" s="116" t="s">
        <v>1</v>
      </c>
      <c r="C24" s="117">
        <f>PRAÇA!J6</f>
        <v>572.755</v>
      </c>
      <c r="D24" s="140">
        <f t="shared" ref="D24:D29" si="53">C24/C$30</f>
        <v>1.5237598975894585E-2</v>
      </c>
      <c r="E24" s="141"/>
      <c r="F24" s="117">
        <f t="shared" ref="F24:F29" si="54">C$6*E24</f>
        <v>0</v>
      </c>
      <c r="G24" s="141"/>
      <c r="H24" s="117">
        <f t="shared" ref="H24:H29" si="55">G24*C$6</f>
        <v>0</v>
      </c>
      <c r="I24" s="141"/>
      <c r="J24" s="117">
        <f t="shared" ref="J24:J29" si="56">I24*C24</f>
        <v>0</v>
      </c>
      <c r="K24" s="141">
        <v>0.5</v>
      </c>
      <c r="L24" s="117">
        <f t="shared" ref="L24:L29" si="57">K24*C24</f>
        <v>286.3775</v>
      </c>
      <c r="M24" s="141">
        <v>0.5</v>
      </c>
      <c r="N24" s="117">
        <f t="shared" ref="N24:N29" si="58">M24*C24</f>
        <v>286.3775</v>
      </c>
      <c r="O24" s="141"/>
      <c r="P24" s="117">
        <f t="shared" ref="P24:P29" si="59">O24*C24</f>
        <v>0</v>
      </c>
      <c r="Q24" s="150">
        <f t="shared" ref="Q24:Q29" si="60">E24+G24+I24+K24+M24+O24</f>
        <v>1</v>
      </c>
      <c r="R24" s="117">
        <f t="shared" ref="R24:R29" si="61">Q24*C24</f>
        <v>572.755</v>
      </c>
      <c r="S24" s="153"/>
      <c r="T24" s="153"/>
    </row>
    <row r="25" spans="1:20">
      <c r="A25" s="18">
        <v>2.2000000000000002</v>
      </c>
      <c r="B25" s="16" t="s">
        <v>80</v>
      </c>
      <c r="C25" s="17">
        <f>PRAÇA!J11</f>
        <v>15701.340119999999</v>
      </c>
      <c r="D25" s="22">
        <f t="shared" si="53"/>
        <v>0.41771913668616517</v>
      </c>
      <c r="E25" s="141"/>
      <c r="F25" s="117">
        <f t="shared" si="54"/>
        <v>0</v>
      </c>
      <c r="G25" s="141"/>
      <c r="H25" s="117">
        <f t="shared" si="55"/>
        <v>0</v>
      </c>
      <c r="I25" s="141"/>
      <c r="J25" s="117">
        <f t="shared" si="56"/>
        <v>0</v>
      </c>
      <c r="K25" s="141">
        <v>0.2</v>
      </c>
      <c r="L25" s="117">
        <f t="shared" si="57"/>
        <v>3140.268024</v>
      </c>
      <c r="M25" s="141">
        <v>0.3</v>
      </c>
      <c r="N25" s="117">
        <f t="shared" si="58"/>
        <v>4710.4020359999995</v>
      </c>
      <c r="O25" s="141">
        <v>0.5</v>
      </c>
      <c r="P25" s="117">
        <f t="shared" si="59"/>
        <v>7850.6700599999995</v>
      </c>
      <c r="Q25" s="150">
        <f t="shared" si="60"/>
        <v>1</v>
      </c>
      <c r="R25" s="117">
        <f t="shared" si="61"/>
        <v>15701.340119999999</v>
      </c>
      <c r="S25" s="153"/>
      <c r="T25" s="153"/>
    </row>
    <row r="26" spans="1:20">
      <c r="A26" s="18">
        <v>2.2999999999999998</v>
      </c>
      <c r="B26" s="16" t="s">
        <v>260</v>
      </c>
      <c r="C26" s="17">
        <f>PRAÇA!J14</f>
        <v>5475.6</v>
      </c>
      <c r="D26" s="22">
        <f t="shared" si="53"/>
        <v>0.1456731009810624</v>
      </c>
      <c r="E26" s="141"/>
      <c r="F26" s="117">
        <f t="shared" si="54"/>
        <v>0</v>
      </c>
      <c r="G26" s="141"/>
      <c r="H26" s="117">
        <f t="shared" si="55"/>
        <v>0</v>
      </c>
      <c r="I26" s="141">
        <v>0.2</v>
      </c>
      <c r="J26" s="117">
        <f t="shared" si="56"/>
        <v>1095.1200000000001</v>
      </c>
      <c r="K26" s="141">
        <v>0.2</v>
      </c>
      <c r="L26" s="117">
        <f t="shared" si="57"/>
        <v>1095.1200000000001</v>
      </c>
      <c r="M26" s="141">
        <v>0.2</v>
      </c>
      <c r="N26" s="117">
        <f t="shared" si="58"/>
        <v>1095.1200000000001</v>
      </c>
      <c r="O26" s="141">
        <v>0.4</v>
      </c>
      <c r="P26" s="117">
        <f t="shared" si="59"/>
        <v>2190.2400000000002</v>
      </c>
      <c r="Q26" s="150">
        <f t="shared" si="60"/>
        <v>1</v>
      </c>
      <c r="R26" s="117">
        <f t="shared" si="61"/>
        <v>5475.6</v>
      </c>
      <c r="S26" s="153"/>
      <c r="T26" s="153"/>
    </row>
    <row r="27" spans="1:20">
      <c r="A27" s="18">
        <v>2.4</v>
      </c>
      <c r="B27" s="16" t="s">
        <v>261</v>
      </c>
      <c r="C27" s="17">
        <f>PRAÇA!J21</f>
        <v>10500</v>
      </c>
      <c r="D27" s="22">
        <f t="shared" si="53"/>
        <v>0.27934245750258513</v>
      </c>
      <c r="E27" s="141"/>
      <c r="F27" s="117">
        <f t="shared" si="54"/>
        <v>0</v>
      </c>
      <c r="G27" s="141"/>
      <c r="H27" s="117">
        <f t="shared" si="55"/>
        <v>0</v>
      </c>
      <c r="I27" s="141"/>
      <c r="J27" s="117">
        <f t="shared" si="56"/>
        <v>0</v>
      </c>
      <c r="K27" s="141">
        <v>0.5</v>
      </c>
      <c r="L27" s="117">
        <f t="shared" si="57"/>
        <v>5250</v>
      </c>
      <c r="M27" s="141">
        <v>0.5</v>
      </c>
      <c r="N27" s="117">
        <f t="shared" si="58"/>
        <v>5250</v>
      </c>
      <c r="O27" s="141"/>
      <c r="P27" s="117">
        <f t="shared" si="59"/>
        <v>0</v>
      </c>
      <c r="Q27" s="150">
        <f t="shared" si="60"/>
        <v>1</v>
      </c>
      <c r="R27" s="117">
        <f t="shared" si="61"/>
        <v>10500</v>
      </c>
      <c r="S27" s="153"/>
      <c r="T27" s="153"/>
    </row>
    <row r="28" spans="1:20">
      <c r="A28" s="18">
        <v>2.5</v>
      </c>
      <c r="B28" s="16" t="s">
        <v>262</v>
      </c>
      <c r="C28" s="17">
        <f>PRAÇA!J24</f>
        <v>209.44</v>
      </c>
      <c r="D28" s="22">
        <f t="shared" si="53"/>
        <v>5.5719508856515642E-3</v>
      </c>
      <c r="E28" s="141"/>
      <c r="F28" s="117">
        <f t="shared" si="54"/>
        <v>0</v>
      </c>
      <c r="G28" s="141"/>
      <c r="H28" s="117">
        <f t="shared" si="55"/>
        <v>0</v>
      </c>
      <c r="I28" s="141"/>
      <c r="J28" s="117">
        <f t="shared" si="56"/>
        <v>0</v>
      </c>
      <c r="K28" s="141">
        <v>0.5</v>
      </c>
      <c r="L28" s="117">
        <f t="shared" si="57"/>
        <v>104.72</v>
      </c>
      <c r="M28" s="141">
        <v>0.5</v>
      </c>
      <c r="N28" s="117">
        <f t="shared" si="58"/>
        <v>104.72</v>
      </c>
      <c r="O28" s="141"/>
      <c r="P28" s="117">
        <f t="shared" si="59"/>
        <v>0</v>
      </c>
      <c r="Q28" s="150">
        <f t="shared" si="60"/>
        <v>1</v>
      </c>
      <c r="R28" s="117">
        <f t="shared" si="61"/>
        <v>209.44</v>
      </c>
      <c r="S28" s="153"/>
      <c r="T28" s="153"/>
    </row>
    <row r="29" spans="1:20" ht="12.75" thickBot="1">
      <c r="A29" s="25">
        <v>2.6</v>
      </c>
      <c r="B29" s="26" t="s">
        <v>263</v>
      </c>
      <c r="C29" s="27">
        <f>PRAÇA!J29</f>
        <v>5129.1358999999993</v>
      </c>
      <c r="D29" s="28">
        <f t="shared" si="53"/>
        <v>0.13645575496864129</v>
      </c>
      <c r="E29" s="141"/>
      <c r="F29" s="117">
        <f t="shared" si="54"/>
        <v>0</v>
      </c>
      <c r="G29" s="141"/>
      <c r="H29" s="117">
        <f t="shared" si="55"/>
        <v>0</v>
      </c>
      <c r="I29" s="141"/>
      <c r="J29" s="117">
        <f t="shared" si="56"/>
        <v>0</v>
      </c>
      <c r="K29" s="141"/>
      <c r="L29" s="117">
        <f t="shared" si="57"/>
        <v>0</v>
      </c>
      <c r="M29" s="141">
        <v>0.5</v>
      </c>
      <c r="N29" s="117">
        <f t="shared" si="58"/>
        <v>2564.5679499999997</v>
      </c>
      <c r="O29" s="141">
        <v>0.5</v>
      </c>
      <c r="P29" s="117">
        <f t="shared" si="59"/>
        <v>2564.5679499999997</v>
      </c>
      <c r="Q29" s="150">
        <f t="shared" si="60"/>
        <v>1</v>
      </c>
      <c r="R29" s="117">
        <f t="shared" si="61"/>
        <v>5129.1358999999993</v>
      </c>
      <c r="S29" s="153"/>
      <c r="T29" s="153"/>
    </row>
    <row r="30" spans="1:20" s="43" customFormat="1" ht="12.75" thickBot="1">
      <c r="A30" s="212" t="s">
        <v>264</v>
      </c>
      <c r="B30" s="213"/>
      <c r="C30" s="145">
        <f>SUM(C24:C29)</f>
        <v>37588.271019999993</v>
      </c>
      <c r="D30" s="146" t="s">
        <v>139</v>
      </c>
      <c r="E30" s="147"/>
      <c r="F30" s="145">
        <f>SUM(F24:F29)</f>
        <v>0</v>
      </c>
      <c r="G30" s="148"/>
      <c r="H30" s="145">
        <f>SUM(H24:H29)</f>
        <v>0</v>
      </c>
      <c r="I30" s="148"/>
      <c r="J30" s="145">
        <f>SUM(J24:J29)</f>
        <v>1095.1200000000001</v>
      </c>
      <c r="K30" s="148"/>
      <c r="L30" s="145">
        <f>SUM(L24:L29)</f>
        <v>9876.4855239999997</v>
      </c>
      <c r="M30" s="148"/>
      <c r="N30" s="145">
        <f>SUM(N24:N29)</f>
        <v>14011.187485999999</v>
      </c>
      <c r="O30" s="148"/>
      <c r="P30" s="145">
        <f>SUM(P24:P29)</f>
        <v>12605.478009999999</v>
      </c>
      <c r="Q30" s="149"/>
      <c r="R30" s="145">
        <f>SUM(R24:R29)</f>
        <v>37588.271019999993</v>
      </c>
      <c r="S30" s="153"/>
      <c r="T30" s="153"/>
    </row>
    <row r="31" spans="1:20" s="34" customFormat="1" ht="12.75" thickBot="1">
      <c r="A31" s="170" t="s">
        <v>265</v>
      </c>
      <c r="B31" s="171"/>
      <c r="C31" s="29">
        <f>C30+C22</f>
        <v>153522.99502</v>
      </c>
      <c r="D31" s="30"/>
      <c r="E31" s="146">
        <f>F31/$C$31</f>
        <v>1.2397152620374928E-2</v>
      </c>
      <c r="F31" s="29">
        <f>F22+F30</f>
        <v>1903.248</v>
      </c>
      <c r="G31" s="146">
        <f>H31/$C$31</f>
        <v>4.8122670477067919E-2</v>
      </c>
      <c r="H31" s="29">
        <f>H22+H30</f>
        <v>7387.9364999999998</v>
      </c>
      <c r="I31" s="146">
        <f>J31/$C$31</f>
        <v>0.14403348994799986</v>
      </c>
      <c r="J31" s="29">
        <f>J22+J30</f>
        <v>22112.452760000004</v>
      </c>
      <c r="K31" s="146">
        <f>L31/$C$31</f>
        <v>0.32046602046547273</v>
      </c>
      <c r="L31" s="29">
        <f>L22+L30</f>
        <v>49198.903263999993</v>
      </c>
      <c r="M31" s="146">
        <f>N31/$C$31</f>
        <v>0.39275622833012652</v>
      </c>
      <c r="N31" s="29">
        <f>N22+N30</f>
        <v>60297.112485999998</v>
      </c>
      <c r="O31" s="146">
        <f>P31/$C$31</f>
        <v>8.2224438158957941E-2</v>
      </c>
      <c r="P31" s="29">
        <f>P22+P30</f>
        <v>12623.342009999998</v>
      </c>
      <c r="Q31" s="146">
        <f>R31/$C$31</f>
        <v>1</v>
      </c>
      <c r="R31" s="29">
        <f>R22+R30</f>
        <v>153522.99502</v>
      </c>
      <c r="S31" s="153"/>
      <c r="T31" s="153"/>
    </row>
    <row r="32" spans="1:20" ht="12.75" thickBot="1">
      <c r="A32" s="199" t="s">
        <v>266</v>
      </c>
      <c r="B32" s="200"/>
      <c r="C32" s="31"/>
      <c r="D32" s="32"/>
      <c r="E32" s="146">
        <f>F32/$C$31</f>
        <v>1.2397152620374928E-2</v>
      </c>
      <c r="F32" s="33">
        <f>F31</f>
        <v>1903.248</v>
      </c>
      <c r="G32" s="146">
        <f>H32/$C$31</f>
        <v>6.0519823097442846E-2</v>
      </c>
      <c r="H32" s="33">
        <f>H31+F32</f>
        <v>9291.1844999999994</v>
      </c>
      <c r="I32" s="146">
        <f>J32/$C$31</f>
        <v>0.20455331304544272</v>
      </c>
      <c r="J32" s="33">
        <f>J31+H32</f>
        <v>31403.637260000003</v>
      </c>
      <c r="K32" s="146">
        <f>L32/$C$31</f>
        <v>0.52501933351091545</v>
      </c>
      <c r="L32" s="33">
        <f>L31+J32</f>
        <v>80602.540523999996</v>
      </c>
      <c r="M32" s="146">
        <f>N32/$C$31</f>
        <v>0.91777556184104214</v>
      </c>
      <c r="N32" s="33">
        <f>N31+L32</f>
        <v>140899.65301000001</v>
      </c>
      <c r="O32" s="146">
        <f>P32/$C$31</f>
        <v>1</v>
      </c>
      <c r="P32" s="33">
        <f>P31+N32</f>
        <v>153522.99502</v>
      </c>
      <c r="Q32" s="146">
        <f>R32/$C$31</f>
        <v>0</v>
      </c>
      <c r="R32" s="29"/>
      <c r="S32" s="153"/>
      <c r="T32" s="153"/>
    </row>
    <row r="33" spans="1:18">
      <c r="C33" s="10"/>
    </row>
    <row r="34" spans="1:18" ht="15.75">
      <c r="A34" s="185" t="s">
        <v>348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</row>
    <row r="35" spans="1:18">
      <c r="C35" s="10"/>
      <c r="N35" s="10"/>
      <c r="P35" s="10"/>
    </row>
    <row r="36" spans="1:18" ht="15.75">
      <c r="A36" s="185" t="s">
        <v>349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</row>
    <row r="37" spans="1:18">
      <c r="A37" s="195" t="s">
        <v>350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</row>
  </sheetData>
  <mergeCells count="18">
    <mergeCell ref="A1:R1"/>
    <mergeCell ref="A2:R2"/>
    <mergeCell ref="Q3:R3"/>
    <mergeCell ref="O3:P3"/>
    <mergeCell ref="E3:F3"/>
    <mergeCell ref="G3:H3"/>
    <mergeCell ref="I3:J3"/>
    <mergeCell ref="K3:L3"/>
    <mergeCell ref="M3:N3"/>
    <mergeCell ref="B5:P5"/>
    <mergeCell ref="A22:B22"/>
    <mergeCell ref="A34:R34"/>
    <mergeCell ref="A36:R36"/>
    <mergeCell ref="A37:R37"/>
    <mergeCell ref="A30:B30"/>
    <mergeCell ref="A31:B31"/>
    <mergeCell ref="A32:B32"/>
    <mergeCell ref="B23:P23"/>
  </mergeCells>
  <printOptions horizontalCentered="1"/>
  <pageMargins left="0.31496062992125984" right="0.19685039370078741" top="0.39370078740157483" bottom="0.39370078740157483" header="0.31496062992125984" footer="0.31496062992125984"/>
  <pageSetup scale="71" orientation="landscape" horizontalDpi="4294967293" verticalDpi="300" r:id="rId1"/>
  <headerFooter>
    <oddFooter>&amp;RPagina-&amp;P/&amp;N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PREDIO</vt:lpstr>
      <vt:lpstr>PRAÇA</vt:lpstr>
      <vt:lpstr>CRONOGRAMA</vt:lpstr>
      <vt:lpstr>CRONOGRAMA!Area_de_impressao</vt:lpstr>
      <vt:lpstr>PRAÇA!Area_de_impressao</vt:lpstr>
      <vt:lpstr>PREDIO!Area_de_impressao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urb</cp:lastModifiedBy>
  <cp:lastPrinted>2012-12-07T17:33:07Z</cp:lastPrinted>
  <dcterms:created xsi:type="dcterms:W3CDTF">2012-11-22T23:07:21Z</dcterms:created>
  <dcterms:modified xsi:type="dcterms:W3CDTF">2012-12-07T17:49:35Z</dcterms:modified>
</cp:coreProperties>
</file>