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320" windowHeight="8130"/>
  </bookViews>
  <sheets>
    <sheet name="ORÇAMENTO" sheetId="1" r:id="rId1"/>
    <sheet name="CRONOGRAMA" sheetId="3" r:id="rId2"/>
  </sheets>
  <definedNames>
    <definedName name="_xlnm.Print_Titles" localSheetId="0">ORÇAMENTO!$2:$4</definedName>
  </definedNames>
  <calcPr calcId="125725"/>
</workbook>
</file>

<file path=xl/calcChain.xml><?xml version="1.0" encoding="utf-8"?>
<calcChain xmlns="http://schemas.openxmlformats.org/spreadsheetml/2006/main">
  <c r="F7" i="1"/>
  <c r="F6"/>
  <c r="F42"/>
  <c r="F41"/>
  <c r="F36"/>
  <c r="F35"/>
  <c r="F34"/>
  <c r="F33"/>
  <c r="F37" s="1"/>
  <c r="G11" i="3" s="1"/>
  <c r="F11" s="1"/>
  <c r="F11" i="1"/>
  <c r="F10"/>
  <c r="F30"/>
  <c r="F29"/>
  <c r="F28"/>
  <c r="F27"/>
  <c r="F26"/>
  <c r="F9"/>
  <c r="G16" i="3"/>
  <c r="G14"/>
  <c r="G12"/>
  <c r="G10"/>
  <c r="G8"/>
  <c r="G6"/>
  <c r="B15"/>
  <c r="B13"/>
  <c r="B11"/>
  <c r="B9"/>
  <c r="B7"/>
  <c r="B5"/>
  <c r="F48" i="1"/>
  <c r="F47"/>
  <c r="F46"/>
  <c r="F45"/>
  <c r="F40"/>
  <c r="F39"/>
  <c r="F43" s="1"/>
  <c r="G13" i="3" s="1"/>
  <c r="F13" s="1"/>
  <c r="F25" i="1"/>
  <c r="F31" s="1"/>
  <c r="F22"/>
  <c r="F21"/>
  <c r="F20"/>
  <c r="F19"/>
  <c r="F18"/>
  <c r="F17"/>
  <c r="F16"/>
  <c r="F15"/>
  <c r="F12"/>
  <c r="F8"/>
  <c r="F23" l="1"/>
  <c r="G7" i="3" s="1"/>
  <c r="F49" i="1"/>
  <c r="G15" i="3" s="1"/>
  <c r="F13" i="1"/>
  <c r="G9" i="3"/>
  <c r="F9" s="1"/>
  <c r="G5"/>
  <c r="F5" s="1"/>
  <c r="F50" i="1"/>
  <c r="D5" i="3"/>
  <c r="D11"/>
  <c r="D13"/>
  <c r="E5"/>
  <c r="E11"/>
  <c r="E13"/>
  <c r="F15" l="1"/>
  <c r="G17"/>
  <c r="H16" s="1"/>
  <c r="D15"/>
  <c r="E15"/>
  <c r="F7"/>
  <c r="D7"/>
  <c r="E7"/>
  <c r="E9"/>
  <c r="D9"/>
  <c r="F17"/>
  <c r="F18" s="1"/>
  <c r="D17" l="1"/>
  <c r="H8"/>
  <c r="E17"/>
  <c r="E18" s="1"/>
  <c r="H12"/>
  <c r="H6"/>
  <c r="H10"/>
  <c r="H14"/>
  <c r="D19" l="1"/>
  <c r="D18"/>
  <c r="G18" s="1"/>
  <c r="E19" l="1"/>
  <c r="F19" l="1"/>
  <c r="E20"/>
  <c r="F20" l="1"/>
  <c r="D20"/>
</calcChain>
</file>

<file path=xl/sharedStrings.xml><?xml version="1.0" encoding="utf-8"?>
<sst xmlns="http://schemas.openxmlformats.org/spreadsheetml/2006/main" count="152" uniqueCount="89">
  <si>
    <t>ITEM</t>
  </si>
  <si>
    <t>ESPECIFICAÇÃO</t>
  </si>
  <si>
    <t>UNID.</t>
  </si>
  <si>
    <t>QUANTIDADE</t>
  </si>
  <si>
    <t>PREÇO UNITÁRIO</t>
  </si>
  <si>
    <t>PREÇO TOTAL</t>
  </si>
  <si>
    <t>Unid.</t>
  </si>
  <si>
    <t>m²</t>
  </si>
  <si>
    <t>2.1</t>
  </si>
  <si>
    <t>Revisão de Instalações Sanitárias (água e esgoto) - Troca e reposição de peças)</t>
  </si>
  <si>
    <t>SUB TOTAL</t>
  </si>
  <si>
    <t>2.4</t>
  </si>
  <si>
    <t>Instalação de divisórias nos chuveiros, com portas</t>
  </si>
  <si>
    <t>2.8</t>
  </si>
  <si>
    <t>Troca de porta de acesso com fechaduras</t>
  </si>
  <si>
    <t>Colocação de acessórios nos banheiro (Porta papel, porta toalhas, ganchos, etc.)</t>
  </si>
  <si>
    <t>VESTIÁRIOS FEMININO e MASCULINO</t>
  </si>
  <si>
    <t>BWCs FEMININO e MASCULINO</t>
  </si>
  <si>
    <t>3.1</t>
  </si>
  <si>
    <t>VESTIÁRIOS e BWC - ADMINISTRAÇÃO</t>
  </si>
  <si>
    <t>5.1</t>
  </si>
  <si>
    <t>5.3</t>
  </si>
  <si>
    <t>5.4</t>
  </si>
  <si>
    <t>Pintura do piso da quadra de esportes, com tinta apropriada, com demarcação das linhas necessárias, com preparo das partes danificadas, no mínimo 3 demãos.</t>
  </si>
  <si>
    <t>SERVIÇOS COMPLEMENTARES</t>
  </si>
  <si>
    <t>Recuperação de toda área externa, calçadas, jardins, drenagens,.</t>
  </si>
  <si>
    <t>Retirada e recuperação das traves de voleibol e recolocação, com fornecimento de rede para voleibol, modelo profissional.</t>
  </si>
  <si>
    <t>Recuperação do portão de entrada, com preparo para pintura e pintura com tinta apropriada, no mínimo 3 demãos.</t>
  </si>
  <si>
    <t>Revisão com substituição de todos os materiais necessários nas captação de águas, esgoto e drenagem.</t>
  </si>
  <si>
    <t>Verba</t>
  </si>
  <si>
    <t>TOTAL GERAL</t>
  </si>
  <si>
    <t>Limpeza geral da obra</t>
  </si>
  <si>
    <t>Matinhos, 22 de Fevereiro de 2013.</t>
  </si>
  <si>
    <t>ENG. ANTONIO LIMA</t>
  </si>
  <si>
    <t>CREA - RJ-46.107/D</t>
  </si>
  <si>
    <t>Pintura geral com preparo de parede e laje, massa corrida, cal fino, reparos no reboco, Tinta esmalte sintético de boa qualidade, no mínimo 3 demãos.</t>
  </si>
  <si>
    <t>ORÇAMENTO - 001/PMM - PARA RECUPERAÇÃO DO GINÁSIO DE ESPORTES ADAELTON JUNIOR DE LIMA - COHAPAR - MATINHOS/PR</t>
  </si>
  <si>
    <t>ANEXO AO MEMORIAL DESCRITIVO Nº 011/2013 - PMM</t>
  </si>
  <si>
    <t>DISCRIMINAÇÃO
DOS SERVIÇOS</t>
  </si>
  <si>
    <t>PRAZO DE EXECUÇÃO ( dias )</t>
  </si>
  <si>
    <t>COEF</t>
  </si>
  <si>
    <t>ACUMULADO</t>
  </si>
  <si>
    <t>INFL %</t>
  </si>
  <si>
    <t>R$</t>
  </si>
  <si>
    <t>%</t>
  </si>
  <si>
    <t>TOTAL DA PARCELA</t>
  </si>
  <si>
    <t>TOTAL ACUMULADO</t>
  </si>
  <si>
    <t>GINÁSIO DE ESPORTES (PINTURA)</t>
  </si>
  <si>
    <t>CRONOGRAMA - 001/PMM - PARA RECUPERAÇÃO DO GINÁSIO DE ESPORTES ADAELTON JUNIOR DE LIMA - COHAPAR - MATINHOS/PR</t>
  </si>
  <si>
    <t>RETIRADA DE TELHAS ONDULADAS</t>
  </si>
  <si>
    <t>COBERTURA COM TELHA CHAPA AÇO ZINCADO, ONDULADA, ESP=0,5MM</t>
  </si>
  <si>
    <t>REPINTURA INTERNA SOBRE FERRO EM BOM ESTADO C/TINTA GRAFITE EM DUAS DEMÃOS APÓS LIXAMENTO E LIMPEZA DESENGORDURAMENTO E DUAS DEMÃOS DE TINTA ANTI-OXIDO</t>
  </si>
  <si>
    <t>VIDRO FANTASIA TIPO CANELADO, ESPESSURA (60,00x60,00 cm)</t>
  </si>
  <si>
    <t>Limpeza e Lavagem das paredes e laje com aparelho de alta pressão</t>
  </si>
  <si>
    <t>CONJUNTO DE TABELAS DE BASQUETE EM LAMINADO NAVAL, INCLUSO REDE E ARO com retirada da existente</t>
  </si>
  <si>
    <t>CONJUNTO DE TRAVES PARA FUTSAL PINTADAS, INCLUSO REDE</t>
  </si>
  <si>
    <t>m</t>
  </si>
  <si>
    <t>CONSTRUÇÃO DE MURO DE ALVENARIA COM CHAPISCO, EMBOÇO, REBOCO, MASSA CORRIDA E PINTURA, BALDRAME PILARES E FUNDAÇÕES.</t>
  </si>
  <si>
    <t>COBERTURA/PAREDES/MURO</t>
  </si>
  <si>
    <t>TORNEIRA CROMADA MÉDIA 1/2" OU 3/4", DE PAREDE, PADRÃO POPULAR - FORNECIMENTO E INSTALAÇÃO</t>
  </si>
  <si>
    <t>CHUVEIRO ELÉTRICO COMUM CORPO PLÁSTICO TIPO DUCHA, FORNECIMENTO E INSTALAÇÃO.</t>
  </si>
  <si>
    <t>Grade de proteção nas janelas COM TELA DE POLIPROPILENO FIXADA EM ESTRUTURA DE MADEIRA COM ARAME GALVANIZADO</t>
  </si>
  <si>
    <t>DEMOLIÇÃO E RECOLHIMENTO DE ENTULHO DE MURO DE PALITO</t>
  </si>
  <si>
    <t>1.1</t>
  </si>
  <si>
    <t>1.2</t>
  </si>
  <si>
    <t>1.3</t>
  </si>
  <si>
    <t>1.4</t>
  </si>
  <si>
    <t>1.5</t>
  </si>
  <si>
    <t>1.6</t>
  </si>
  <si>
    <t>1.7</t>
  </si>
  <si>
    <t>2.2</t>
  </si>
  <si>
    <t>2.3</t>
  </si>
  <si>
    <t>2.5</t>
  </si>
  <si>
    <t>2.6</t>
  </si>
  <si>
    <t>2.7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</si>
  <si>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</si>
  <si>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</si>
  <si>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</si>
  <si>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</si>
  <si>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</si>
  <si>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</si>
  <si>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</si>
  <si>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</si>
  <si>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</si>
  <si>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5.2</t>
  </si>
  <si>
    <t>6.1</t>
  </si>
  <si>
    <t>6.2</t>
  </si>
  <si>
    <t>6.3</t>
  </si>
  <si>
    <t>6.4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</si>
</sst>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4" fontId="3" fillId="0" borderId="0" xfId="0" applyNumberFormat="1" applyFont="1" applyAlignment="1">
      <alignment vertical="top" wrapText="1" readingOrder="1"/>
    </xf>
    <xf numFmtId="0" fontId="3" fillId="0" borderId="0" xfId="0" applyFont="1"/>
    <xf numFmtId="0" fontId="1" fillId="0" borderId="1" xfId="0" applyFont="1" applyBorder="1" applyAlignment="1">
      <alignment horizontal="center" vertical="top" wrapText="1" readingOrder="1"/>
    </xf>
    <xf numFmtId="0" fontId="1" fillId="0" borderId="10" xfId="0" applyFont="1" applyBorder="1" applyAlignment="1">
      <alignment horizontal="center" vertical="top" wrapText="1" readingOrder="1"/>
    </xf>
    <xf numFmtId="4" fontId="1" fillId="0" borderId="1" xfId="0" applyNumberFormat="1" applyFont="1" applyBorder="1" applyAlignment="1">
      <alignment horizontal="center" vertical="top" wrapText="1" readingOrder="1"/>
    </xf>
    <xf numFmtId="4" fontId="1" fillId="0" borderId="10" xfId="0" applyNumberFormat="1" applyFont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1" fontId="3" fillId="0" borderId="0" xfId="0" applyNumberFormat="1" applyFont="1" applyAlignment="1">
      <alignment horizontal="center" vertical="top" wrapText="1" readingOrder="1"/>
    </xf>
    <xf numFmtId="0" fontId="7" fillId="0" borderId="0" xfId="0" applyFont="1"/>
    <xf numFmtId="10" fontId="0" fillId="0" borderId="0" xfId="0" applyNumberFormat="1"/>
    <xf numFmtId="164" fontId="9" fillId="0" borderId="27" xfId="0" applyNumberFormat="1" applyFont="1" applyBorder="1" applyAlignment="1">
      <alignment vertical="center"/>
    </xf>
    <xf numFmtId="10" fontId="9" fillId="0" borderId="29" xfId="0" applyNumberFormat="1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vertical="center"/>
    </xf>
    <xf numFmtId="10" fontId="9" fillId="0" borderId="5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vertical="center"/>
    </xf>
    <xf numFmtId="164" fontId="9" fillId="0" borderId="24" xfId="0" applyNumberFormat="1" applyFont="1" applyBorder="1" applyAlignment="1">
      <alignment vertical="center"/>
    </xf>
    <xf numFmtId="10" fontId="9" fillId="0" borderId="7" xfId="0" applyNumberFormat="1" applyFont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164" fontId="9" fillId="0" borderId="24" xfId="1" applyFont="1" applyBorder="1" applyAlignment="1">
      <alignment vertical="center"/>
    </xf>
    <xf numFmtId="10" fontId="9" fillId="0" borderId="7" xfId="1" applyNumberFormat="1" applyFont="1" applyBorder="1" applyAlignment="1">
      <alignment vertical="center"/>
    </xf>
    <xf numFmtId="164" fontId="9" fillId="0" borderId="7" xfId="1" applyFont="1" applyBorder="1" applyAlignment="1">
      <alignment vertical="center"/>
    </xf>
    <xf numFmtId="10" fontId="9" fillId="0" borderId="4" xfId="0" applyNumberFormat="1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10" fontId="9" fillId="0" borderId="13" xfId="0" applyNumberFormat="1" applyFont="1" applyBorder="1" applyAlignment="1">
      <alignment vertical="center"/>
    </xf>
    <xf numFmtId="10" fontId="9" fillId="0" borderId="14" xfId="0" applyNumberFormat="1" applyFont="1" applyBorder="1" applyAlignment="1">
      <alignment vertical="center"/>
    </xf>
    <xf numFmtId="10" fontId="9" fillId="0" borderId="14" xfId="1" applyNumberFormat="1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0" fontId="9" fillId="0" borderId="20" xfId="1" applyNumberFormat="1" applyFont="1" applyBorder="1" applyAlignment="1">
      <alignment vertical="center"/>
    </xf>
    <xf numFmtId="10" fontId="9" fillId="0" borderId="19" xfId="1" applyNumberFormat="1" applyFont="1" applyBorder="1" applyAlignment="1">
      <alignment vertical="center"/>
    </xf>
    <xf numFmtId="164" fontId="9" fillId="0" borderId="28" xfId="0" applyNumberFormat="1" applyFont="1" applyBorder="1" applyAlignment="1">
      <alignment vertical="center"/>
    </xf>
    <xf numFmtId="10" fontId="9" fillId="0" borderId="32" xfId="0" applyNumberFormat="1" applyFont="1" applyBorder="1" applyAlignment="1">
      <alignment vertical="center"/>
    </xf>
    <xf numFmtId="10" fontId="9" fillId="0" borderId="33" xfId="0" applyNumberFormat="1" applyFont="1" applyBorder="1" applyAlignment="1">
      <alignment vertical="center"/>
    </xf>
    <xf numFmtId="10" fontId="9" fillId="0" borderId="21" xfId="0" applyNumberFormat="1" applyFont="1" applyBorder="1" applyAlignment="1">
      <alignment vertical="center"/>
    </xf>
    <xf numFmtId="164" fontId="9" fillId="0" borderId="20" xfId="1" applyFont="1" applyBorder="1" applyAlignment="1">
      <alignment vertical="center"/>
    </xf>
    <xf numFmtId="10" fontId="9" fillId="0" borderId="22" xfId="1" applyNumberFormat="1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10" fontId="8" fillId="0" borderId="35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7" fontId="8" fillId="0" borderId="1" xfId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top" wrapText="1" readingOrder="1"/>
    </xf>
    <xf numFmtId="1" fontId="13" fillId="0" borderId="9" xfId="0" applyNumberFormat="1" applyFont="1" applyBorder="1" applyAlignment="1">
      <alignment horizontal="center" vertical="top" wrapText="1" readingOrder="1"/>
    </xf>
    <xf numFmtId="1" fontId="13" fillId="0" borderId="20" xfId="0" applyNumberFormat="1" applyFont="1" applyBorder="1" applyAlignment="1">
      <alignment horizontal="center" vertical="top" wrapText="1" readingOrder="1"/>
    </xf>
    <xf numFmtId="1" fontId="12" fillId="2" borderId="23" xfId="0" applyNumberFormat="1" applyFont="1" applyFill="1" applyBorder="1" applyAlignment="1">
      <alignment horizontal="center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4" fontId="3" fillId="2" borderId="4" xfId="0" applyNumberFormat="1" applyFont="1" applyFill="1" applyBorder="1" applyAlignment="1">
      <alignment vertical="top" wrapText="1" readingOrder="1"/>
    </xf>
    <xf numFmtId="0" fontId="3" fillId="2" borderId="0" xfId="0" applyFont="1" applyFill="1"/>
    <xf numFmtId="1" fontId="12" fillId="2" borderId="2" xfId="0" applyNumberFormat="1" applyFont="1" applyFill="1" applyBorder="1" applyAlignment="1">
      <alignment horizontal="center" vertical="top" wrapText="1" readingOrder="1"/>
    </xf>
    <xf numFmtId="0" fontId="3" fillId="2" borderId="5" xfId="0" applyFont="1" applyFill="1" applyBorder="1" applyAlignment="1">
      <alignment vertical="top" wrapText="1" readingOrder="1"/>
    </xf>
    <xf numFmtId="4" fontId="3" fillId="2" borderId="5" xfId="0" applyNumberFormat="1" applyFont="1" applyFill="1" applyBorder="1" applyAlignment="1">
      <alignment vertical="top" wrapText="1" readingOrder="1"/>
    </xf>
    <xf numFmtId="1" fontId="12" fillId="2" borderId="3" xfId="0" applyNumberFormat="1" applyFont="1" applyFill="1" applyBorder="1" applyAlignment="1">
      <alignment horizontal="center" vertical="top" wrapText="1" readingOrder="1"/>
    </xf>
    <xf numFmtId="0" fontId="3" fillId="2" borderId="6" xfId="0" applyFont="1" applyFill="1" applyBorder="1" applyAlignment="1">
      <alignment vertical="top" wrapText="1" readingOrder="1"/>
    </xf>
    <xf numFmtId="4" fontId="3" fillId="2" borderId="6" xfId="0" applyNumberFormat="1" applyFont="1" applyFill="1" applyBorder="1" applyAlignment="1">
      <alignment vertical="top" wrapText="1" readingOrder="1"/>
    </xf>
    <xf numFmtId="4" fontId="1" fillId="2" borderId="22" xfId="0" applyNumberFormat="1" applyFont="1" applyFill="1" applyBorder="1" applyAlignment="1">
      <alignment vertical="top" wrapText="1" readingOrder="1"/>
    </xf>
    <xf numFmtId="0" fontId="1" fillId="2" borderId="0" xfId="0" applyFont="1" applyFill="1"/>
    <xf numFmtId="1" fontId="13" fillId="2" borderId="20" xfId="0" applyNumberFormat="1" applyFont="1" applyFill="1" applyBorder="1" applyAlignment="1">
      <alignment horizontal="center" vertical="top" wrapText="1" readingOrder="1"/>
    </xf>
    <xf numFmtId="0" fontId="3" fillId="2" borderId="24" xfId="0" applyFont="1" applyFill="1" applyBorder="1" applyAlignment="1">
      <alignment horizontal="center" vertical="top" wrapText="1" readingOrder="1"/>
    </xf>
    <xf numFmtId="4" fontId="3" fillId="2" borderId="24" xfId="0" applyNumberFormat="1" applyFont="1" applyFill="1" applyBorder="1" applyAlignment="1">
      <alignment vertical="top" wrapText="1" readingOrder="1"/>
    </xf>
    <xf numFmtId="0" fontId="3" fillId="2" borderId="7" xfId="0" applyFont="1" applyFill="1" applyBorder="1" applyAlignment="1">
      <alignment horizontal="center" vertical="top" wrapText="1" readingOrder="1"/>
    </xf>
    <xf numFmtId="4" fontId="3" fillId="2" borderId="7" xfId="0" applyNumberFormat="1" applyFont="1" applyFill="1" applyBorder="1" applyAlignment="1">
      <alignment vertical="top" wrapText="1" readingOrder="1"/>
    </xf>
    <xf numFmtId="0" fontId="3" fillId="2" borderId="8" xfId="0" applyFont="1" applyFill="1" applyBorder="1" applyAlignment="1">
      <alignment horizontal="center" vertical="top" wrapText="1" readingOrder="1"/>
    </xf>
    <xf numFmtId="4" fontId="3" fillId="2" borderId="8" xfId="0" applyNumberFormat="1" applyFont="1" applyFill="1" applyBorder="1" applyAlignment="1">
      <alignment vertical="top" wrapText="1" readingOrder="1"/>
    </xf>
    <xf numFmtId="1" fontId="3" fillId="0" borderId="0" xfId="0" applyNumberFormat="1" applyFont="1" applyAlignment="1">
      <alignment horizontal="center" vertical="top" wrapText="1" readingOrder="1"/>
    </xf>
    <xf numFmtId="1" fontId="4" fillId="0" borderId="0" xfId="0" applyNumberFormat="1" applyFont="1" applyAlignment="1">
      <alignment horizontal="center" vertical="top" wrapText="1" readingOrder="1"/>
    </xf>
    <xf numFmtId="1" fontId="5" fillId="0" borderId="0" xfId="0" applyNumberFormat="1" applyFont="1" applyAlignment="1">
      <alignment horizontal="center" vertical="top" wrapText="1" readingOrder="1"/>
    </xf>
    <xf numFmtId="1" fontId="1" fillId="2" borderId="17" xfId="0" applyNumberFormat="1" applyFont="1" applyFill="1" applyBorder="1" applyAlignment="1">
      <alignment vertical="top" wrapText="1" readingOrder="1"/>
    </xf>
    <xf numFmtId="0" fontId="3" fillId="2" borderId="17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1" fontId="1" fillId="2" borderId="15" xfId="0" applyNumberFormat="1" applyFont="1" applyFill="1" applyBorder="1" applyAlignment="1">
      <alignment vertical="top" wrapText="1" readingOrder="1"/>
    </xf>
    <xf numFmtId="0" fontId="3" fillId="2" borderId="16" xfId="0" applyFont="1" applyFill="1" applyBorder="1" applyAlignment="1">
      <alignment vertical="top" wrapText="1"/>
    </xf>
    <xf numFmtId="0" fontId="3" fillId="2" borderId="21" xfId="0" applyFont="1" applyFill="1" applyBorder="1" applyAlignment="1">
      <alignment vertical="top" wrapText="1"/>
    </xf>
    <xf numFmtId="1" fontId="1" fillId="2" borderId="9" xfId="0" applyNumberFormat="1" applyFont="1" applyFill="1" applyBorder="1" applyAlignment="1">
      <alignment vertical="top" wrapText="1" readingOrder="1"/>
    </xf>
    <xf numFmtId="0" fontId="3" fillId="2" borderId="1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1" fontId="1" fillId="2" borderId="36" xfId="0" applyNumberFormat="1" applyFont="1" applyFill="1" applyBorder="1" applyAlignment="1">
      <alignment vertical="top" wrapText="1" readingOrder="1"/>
    </xf>
    <xf numFmtId="1" fontId="11" fillId="0" borderId="9" xfId="0" applyNumberFormat="1" applyFont="1" applyBorder="1" applyAlignment="1">
      <alignment horizontal="center" vertical="top" wrapText="1" readingOrder="1"/>
    </xf>
    <xf numFmtId="1" fontId="3" fillId="0" borderId="10" xfId="0" applyNumberFormat="1" applyFont="1" applyBorder="1" applyAlignment="1">
      <alignment horizontal="center" vertical="top" wrapText="1" readingOrder="1"/>
    </xf>
    <xf numFmtId="1" fontId="3" fillId="0" borderId="11" xfId="0" applyNumberFormat="1" applyFont="1" applyBorder="1" applyAlignment="1">
      <alignment horizontal="center" vertical="top" wrapText="1" readingOrder="1"/>
    </xf>
    <xf numFmtId="1" fontId="1" fillId="0" borderId="36" xfId="0" applyNumberFormat="1" applyFont="1" applyBorder="1" applyAlignment="1">
      <alignment vertical="top" wrapText="1" readingOrder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2" fillId="0" borderId="9" xfId="0" applyNumberFormat="1" applyFont="1" applyBorder="1" applyAlignment="1">
      <alignment horizontal="center" vertical="top" wrapText="1" readingOrder="1"/>
    </xf>
    <xf numFmtId="1" fontId="2" fillId="0" borderId="10" xfId="0" applyNumberFormat="1" applyFont="1" applyBorder="1" applyAlignment="1">
      <alignment horizontal="center" vertical="top" wrapText="1" readingOrder="1"/>
    </xf>
    <xf numFmtId="1" fontId="2" fillId="0" borderId="11" xfId="0" applyNumberFormat="1" applyFont="1" applyBorder="1" applyAlignment="1">
      <alignment horizontal="center" vertical="top" wrapText="1" readingOrder="1"/>
    </xf>
    <xf numFmtId="0" fontId="8" fillId="0" borderId="3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view="pageBreakPreview" topLeftCell="A37" zoomScale="110" zoomScaleSheetLayoutView="110" workbookViewId="0">
      <selection activeCell="G42" sqref="G42"/>
    </sheetView>
  </sheetViews>
  <sheetFormatPr defaultRowHeight="15.75"/>
  <cols>
    <col min="1" max="1" width="13.85546875" style="52" customWidth="1"/>
    <col min="2" max="2" width="75.140625" style="2" customWidth="1"/>
    <col min="3" max="3" width="7" style="3" bestFit="1" customWidth="1"/>
    <col min="4" max="4" width="13.140625" style="4" bestFit="1" customWidth="1"/>
    <col min="5" max="5" width="16.28515625" style="4" bestFit="1" customWidth="1"/>
    <col min="6" max="6" width="12.85546875" style="4" bestFit="1" customWidth="1"/>
    <col min="7" max="16384" width="9.140625" style="5"/>
  </cols>
  <sheetData>
    <row r="1" spans="1:6" ht="21" customHeight="1" thickBot="1">
      <c r="A1" s="87" t="s">
        <v>37</v>
      </c>
      <c r="B1" s="88"/>
      <c r="C1" s="88"/>
      <c r="D1" s="88"/>
      <c r="E1" s="88"/>
      <c r="F1" s="89"/>
    </row>
    <row r="2" spans="1:6" ht="21" customHeight="1" thickBot="1">
      <c r="A2" s="87" t="s">
        <v>36</v>
      </c>
      <c r="B2" s="88"/>
      <c r="C2" s="88"/>
      <c r="D2" s="88"/>
      <c r="E2" s="88"/>
      <c r="F2" s="89"/>
    </row>
    <row r="3" spans="1:6" ht="0.75" customHeight="1" thickBot="1"/>
    <row r="4" spans="1:6" s="10" customFormat="1" ht="15.75" customHeight="1" thickBot="1">
      <c r="A4" s="53" t="s">
        <v>0</v>
      </c>
      <c r="B4" s="6" t="s">
        <v>1</v>
      </c>
      <c r="C4" s="7" t="s">
        <v>2</v>
      </c>
      <c r="D4" s="8" t="s">
        <v>3</v>
      </c>
      <c r="E4" s="9" t="s">
        <v>4</v>
      </c>
      <c r="F4" s="8" t="s">
        <v>5</v>
      </c>
    </row>
    <row r="5" spans="1:6" s="1" customFormat="1" ht="15" customHeight="1" thickBot="1">
      <c r="A5" s="54">
        <v>1</v>
      </c>
      <c r="B5" s="90" t="s">
        <v>58</v>
      </c>
      <c r="C5" s="91"/>
      <c r="D5" s="91"/>
      <c r="E5" s="91"/>
      <c r="F5" s="92"/>
    </row>
    <row r="6" spans="1:6" s="58" customFormat="1">
      <c r="A6" s="55" t="s">
        <v>63</v>
      </c>
      <c r="B6" s="56" t="s">
        <v>62</v>
      </c>
      <c r="C6" s="68" t="s">
        <v>56</v>
      </c>
      <c r="D6" s="57">
        <v>90</v>
      </c>
      <c r="E6" s="69">
        <v>10</v>
      </c>
      <c r="F6" s="57">
        <f t="shared" ref="F6" si="0">E6*D6</f>
        <v>900</v>
      </c>
    </row>
    <row r="7" spans="1:6" s="58" customFormat="1" ht="31.5">
      <c r="A7" s="59" t="s">
        <v>64</v>
      </c>
      <c r="B7" s="60" t="s">
        <v>57</v>
      </c>
      <c r="C7" s="70" t="s">
        <v>7</v>
      </c>
      <c r="D7" s="61">
        <v>270</v>
      </c>
      <c r="E7" s="71">
        <v>39.79</v>
      </c>
      <c r="F7" s="61">
        <f t="shared" ref="F7" si="1">E7*D7</f>
        <v>10743.3</v>
      </c>
    </row>
    <row r="8" spans="1:6" s="58" customFormat="1" ht="47.25">
      <c r="A8" s="59" t="s">
        <v>65</v>
      </c>
      <c r="B8" s="60" t="s">
        <v>51</v>
      </c>
      <c r="C8" s="70" t="s">
        <v>7</v>
      </c>
      <c r="D8" s="61">
        <v>1620</v>
      </c>
      <c r="E8" s="71">
        <v>11.56</v>
      </c>
      <c r="F8" s="61">
        <f t="shared" ref="F8:F12" si="2">E8*D8</f>
        <v>18727.2</v>
      </c>
    </row>
    <row r="9" spans="1:6" s="58" customFormat="1">
      <c r="A9" s="59" t="s">
        <v>66</v>
      </c>
      <c r="B9" s="60" t="s">
        <v>49</v>
      </c>
      <c r="C9" s="70" t="s">
        <v>7</v>
      </c>
      <c r="D9" s="61">
        <v>1620</v>
      </c>
      <c r="E9" s="71">
        <v>3.73</v>
      </c>
      <c r="F9" s="61">
        <f t="shared" ref="F9:F11" si="3">E9*D9</f>
        <v>6042.6</v>
      </c>
    </row>
    <row r="10" spans="1:6" s="58" customFormat="1" ht="16.5" customHeight="1">
      <c r="A10" s="59" t="s">
        <v>67</v>
      </c>
      <c r="B10" s="60" t="s">
        <v>53</v>
      </c>
      <c r="C10" s="70" t="s">
        <v>7</v>
      </c>
      <c r="D10" s="61">
        <v>2000</v>
      </c>
      <c r="E10" s="71">
        <v>5.65</v>
      </c>
      <c r="F10" s="61">
        <f t="shared" si="3"/>
        <v>11300</v>
      </c>
    </row>
    <row r="11" spans="1:6" s="58" customFormat="1" ht="31.5">
      <c r="A11" s="59" t="s">
        <v>68</v>
      </c>
      <c r="B11" s="60" t="s">
        <v>35</v>
      </c>
      <c r="C11" s="70" t="s">
        <v>7</v>
      </c>
      <c r="D11" s="61">
        <v>2000</v>
      </c>
      <c r="E11" s="71">
        <v>18.600000000000001</v>
      </c>
      <c r="F11" s="61">
        <f t="shared" si="3"/>
        <v>37200</v>
      </c>
    </row>
    <row r="12" spans="1:6" s="58" customFormat="1" ht="16.5" thickBot="1">
      <c r="A12" s="62" t="s">
        <v>69</v>
      </c>
      <c r="B12" s="63" t="s">
        <v>50</v>
      </c>
      <c r="C12" s="72" t="s">
        <v>7</v>
      </c>
      <c r="D12" s="64">
        <v>1620</v>
      </c>
      <c r="E12" s="73">
        <v>30.9</v>
      </c>
      <c r="F12" s="64">
        <f t="shared" si="2"/>
        <v>50058</v>
      </c>
    </row>
    <row r="13" spans="1:6" s="66" customFormat="1" ht="15.75" customHeight="1" thickBot="1">
      <c r="A13" s="80" t="s">
        <v>10</v>
      </c>
      <c r="B13" s="81"/>
      <c r="C13" s="81"/>
      <c r="D13" s="81"/>
      <c r="E13" s="82"/>
      <c r="F13" s="65">
        <f>SUM(F6:F12)</f>
        <v>134971.1</v>
      </c>
    </row>
    <row r="14" spans="1:6" s="66" customFormat="1" ht="15" customHeight="1" thickBot="1">
      <c r="A14" s="67">
        <v>2</v>
      </c>
      <c r="B14" s="86" t="s">
        <v>16</v>
      </c>
      <c r="C14" s="78"/>
      <c r="D14" s="78"/>
      <c r="E14" s="78"/>
      <c r="F14" s="79"/>
    </row>
    <row r="15" spans="1:6" s="58" customFormat="1" ht="36" customHeight="1">
      <c r="A15" s="55" t="s">
        <v>8</v>
      </c>
      <c r="B15" s="56" t="s">
        <v>9</v>
      </c>
      <c r="C15" s="68" t="s">
        <v>29</v>
      </c>
      <c r="D15" s="57">
        <v>2</v>
      </c>
      <c r="E15" s="69">
        <v>1000</v>
      </c>
      <c r="F15" s="57">
        <f t="shared" ref="F15:F22" si="4">E15*D15</f>
        <v>2000</v>
      </c>
    </row>
    <row r="16" spans="1:6" s="58" customFormat="1" ht="31.5">
      <c r="A16" s="59" t="s">
        <v>70</v>
      </c>
      <c r="B16" s="60" t="s">
        <v>59</v>
      </c>
      <c r="C16" s="70" t="s">
        <v>6</v>
      </c>
      <c r="D16" s="61">
        <v>4</v>
      </c>
      <c r="E16" s="71">
        <v>37.76</v>
      </c>
      <c r="F16" s="61">
        <f t="shared" si="4"/>
        <v>151.04</v>
      </c>
    </row>
    <row r="17" spans="1:6" s="58" customFormat="1" ht="31.5" customHeight="1">
      <c r="A17" s="59" t="s">
        <v>71</v>
      </c>
      <c r="B17" s="60" t="s">
        <v>60</v>
      </c>
      <c r="C17" s="70" t="s">
        <v>6</v>
      </c>
      <c r="D17" s="61">
        <v>8</v>
      </c>
      <c r="E17" s="71">
        <v>33.03</v>
      </c>
      <c r="F17" s="61">
        <f t="shared" si="4"/>
        <v>264.24</v>
      </c>
    </row>
    <row r="18" spans="1:6" s="58" customFormat="1">
      <c r="A18" s="59" t="s">
        <v>11</v>
      </c>
      <c r="B18" s="60" t="s">
        <v>12</v>
      </c>
      <c r="C18" s="70" t="s">
        <v>29</v>
      </c>
      <c r="D18" s="61">
        <v>8</v>
      </c>
      <c r="E18" s="71">
        <v>235</v>
      </c>
      <c r="F18" s="61">
        <f t="shared" si="4"/>
        <v>1880</v>
      </c>
    </row>
    <row r="19" spans="1:6" s="58" customFormat="1" ht="16.5" customHeight="1">
      <c r="A19" s="59" t="s">
        <v>72</v>
      </c>
      <c r="B19" s="60" t="s">
        <v>14</v>
      </c>
      <c r="C19" s="70" t="s">
        <v>6</v>
      </c>
      <c r="D19" s="61">
        <v>2</v>
      </c>
      <c r="E19" s="71">
        <v>269.64</v>
      </c>
      <c r="F19" s="61">
        <f t="shared" si="4"/>
        <v>539.28</v>
      </c>
    </row>
    <row r="20" spans="1:6" s="58" customFormat="1">
      <c r="A20" s="59" t="s">
        <v>73</v>
      </c>
      <c r="B20" s="60" t="s">
        <v>52</v>
      </c>
      <c r="C20" s="70" t="s">
        <v>7</v>
      </c>
      <c r="D20" s="61">
        <v>3.6</v>
      </c>
      <c r="E20" s="71">
        <v>69.08</v>
      </c>
      <c r="F20" s="61">
        <f t="shared" si="4"/>
        <v>248.68799999999999</v>
      </c>
    </row>
    <row r="21" spans="1:6" s="58" customFormat="1" ht="31.5">
      <c r="A21" s="59" t="s">
        <v>74</v>
      </c>
      <c r="B21" s="60" t="s">
        <v>61</v>
      </c>
      <c r="C21" s="70" t="s">
        <v>7</v>
      </c>
      <c r="D21" s="61">
        <v>5</v>
      </c>
      <c r="E21" s="71">
        <v>16.8</v>
      </c>
      <c r="F21" s="61">
        <f t="shared" si="4"/>
        <v>84</v>
      </c>
    </row>
    <row r="22" spans="1:6" s="58" customFormat="1" ht="32.25" thickBot="1">
      <c r="A22" s="62" t="s">
        <v>13</v>
      </c>
      <c r="B22" s="63" t="s">
        <v>15</v>
      </c>
      <c r="C22" s="72" t="s">
        <v>29</v>
      </c>
      <c r="D22" s="64">
        <v>2</v>
      </c>
      <c r="E22" s="73">
        <v>130</v>
      </c>
      <c r="F22" s="64">
        <f t="shared" si="4"/>
        <v>260</v>
      </c>
    </row>
    <row r="23" spans="1:6" s="66" customFormat="1" ht="15.75" customHeight="1" thickBot="1">
      <c r="A23" s="80" t="s">
        <v>10</v>
      </c>
      <c r="B23" s="81"/>
      <c r="C23" s="81"/>
      <c r="D23" s="81"/>
      <c r="E23" s="82"/>
      <c r="F23" s="65">
        <f>SUM(F15:F22)</f>
        <v>5427.2479999999996</v>
      </c>
    </row>
    <row r="24" spans="1:6" s="66" customFormat="1" ht="15" customHeight="1" thickBot="1">
      <c r="A24" s="67">
        <v>3</v>
      </c>
      <c r="B24" s="77" t="s">
        <v>17</v>
      </c>
      <c r="C24" s="78"/>
      <c r="D24" s="78"/>
      <c r="E24" s="78"/>
      <c r="F24" s="79"/>
    </row>
    <row r="25" spans="1:6" s="58" customFormat="1" ht="16.5" customHeight="1">
      <c r="A25" s="55" t="s">
        <v>18</v>
      </c>
      <c r="B25" s="56" t="s">
        <v>9</v>
      </c>
      <c r="C25" s="68" t="s">
        <v>29</v>
      </c>
      <c r="D25" s="57">
        <v>1</v>
      </c>
      <c r="E25" s="69">
        <v>1000</v>
      </c>
      <c r="F25" s="57">
        <f t="shared" ref="F25:F30" si="5">E25*D25</f>
        <v>1000</v>
      </c>
    </row>
    <row r="26" spans="1:6" s="58" customFormat="1" ht="31.5">
      <c r="A26" s="59" t="s">
        <v>75</v>
      </c>
      <c r="B26" s="60" t="s">
        <v>59</v>
      </c>
      <c r="C26" s="70" t="s">
        <v>6</v>
      </c>
      <c r="D26" s="61">
        <v>4</v>
      </c>
      <c r="E26" s="71">
        <v>37.76</v>
      </c>
      <c r="F26" s="61">
        <f t="shared" si="5"/>
        <v>151.04</v>
      </c>
    </row>
    <row r="27" spans="1:6" s="58" customFormat="1" ht="16.5" customHeight="1">
      <c r="A27" s="59" t="s">
        <v>76</v>
      </c>
      <c r="B27" s="60" t="s">
        <v>14</v>
      </c>
      <c r="C27" s="70" t="s">
        <v>6</v>
      </c>
      <c r="D27" s="61">
        <v>2</v>
      </c>
      <c r="E27" s="71">
        <v>269.64</v>
      </c>
      <c r="F27" s="61">
        <f t="shared" si="5"/>
        <v>539.28</v>
      </c>
    </row>
    <row r="28" spans="1:6" s="58" customFormat="1">
      <c r="A28" s="59" t="s">
        <v>77</v>
      </c>
      <c r="B28" s="60" t="s">
        <v>52</v>
      </c>
      <c r="C28" s="70" t="s">
        <v>7</v>
      </c>
      <c r="D28" s="61">
        <v>3.6</v>
      </c>
      <c r="E28" s="71">
        <v>69.08</v>
      </c>
      <c r="F28" s="61">
        <f t="shared" si="5"/>
        <v>248.68799999999999</v>
      </c>
    </row>
    <row r="29" spans="1:6" s="58" customFormat="1" ht="31.5">
      <c r="A29" s="59" t="s">
        <v>78</v>
      </c>
      <c r="B29" s="60" t="s">
        <v>61</v>
      </c>
      <c r="C29" s="70" t="s">
        <v>7</v>
      </c>
      <c r="D29" s="61">
        <v>5</v>
      </c>
      <c r="E29" s="71">
        <v>16.8</v>
      </c>
      <c r="F29" s="61">
        <f t="shared" si="5"/>
        <v>84</v>
      </c>
    </row>
    <row r="30" spans="1:6" s="58" customFormat="1" ht="32.25" thickBot="1">
      <c r="A30" s="62" t="s">
        <v>79</v>
      </c>
      <c r="B30" s="63" t="s">
        <v>15</v>
      </c>
      <c r="C30" s="72" t="s">
        <v>29</v>
      </c>
      <c r="D30" s="64">
        <v>2</v>
      </c>
      <c r="E30" s="73">
        <v>130</v>
      </c>
      <c r="F30" s="64">
        <f t="shared" si="5"/>
        <v>260</v>
      </c>
    </row>
    <row r="31" spans="1:6" s="66" customFormat="1" ht="15.75" customHeight="1" thickBot="1">
      <c r="A31" s="80" t="s">
        <v>10</v>
      </c>
      <c r="B31" s="81"/>
      <c r="C31" s="81"/>
      <c r="D31" s="81"/>
      <c r="E31" s="82"/>
      <c r="F31" s="65">
        <f>SUM(F25:F30)</f>
        <v>2283.0079999999998</v>
      </c>
    </row>
    <row r="32" spans="1:6" s="66" customFormat="1" ht="15" customHeight="1" thickBot="1">
      <c r="A32" s="67">
        <v>4</v>
      </c>
      <c r="B32" s="86" t="s">
        <v>19</v>
      </c>
      <c r="C32" s="78"/>
      <c r="D32" s="78"/>
      <c r="E32" s="78"/>
      <c r="F32" s="79"/>
    </row>
    <row r="33" spans="1:6" s="58" customFormat="1" ht="16.5" customHeight="1">
      <c r="A33" s="55" t="s">
        <v>80</v>
      </c>
      <c r="B33" s="56" t="s">
        <v>14</v>
      </c>
      <c r="C33" s="68" t="s">
        <v>6</v>
      </c>
      <c r="D33" s="57">
        <v>1</v>
      </c>
      <c r="E33" s="69">
        <v>269.64</v>
      </c>
      <c r="F33" s="57">
        <f t="shared" ref="F33:F36" si="6">E33*D33</f>
        <v>269.64</v>
      </c>
    </row>
    <row r="34" spans="1:6" s="58" customFormat="1">
      <c r="A34" s="59" t="s">
        <v>81</v>
      </c>
      <c r="B34" s="60" t="s">
        <v>52</v>
      </c>
      <c r="C34" s="70" t="s">
        <v>7</v>
      </c>
      <c r="D34" s="61">
        <v>3.6</v>
      </c>
      <c r="E34" s="71">
        <v>69.08</v>
      </c>
      <c r="F34" s="61">
        <f t="shared" si="6"/>
        <v>248.68799999999999</v>
      </c>
    </row>
    <row r="35" spans="1:6" s="58" customFormat="1" ht="31.5">
      <c r="A35" s="59" t="s">
        <v>82</v>
      </c>
      <c r="B35" s="60" t="s">
        <v>61</v>
      </c>
      <c r="C35" s="70" t="s">
        <v>7</v>
      </c>
      <c r="D35" s="61">
        <v>5</v>
      </c>
      <c r="E35" s="71">
        <v>16.8</v>
      </c>
      <c r="F35" s="61">
        <f t="shared" si="6"/>
        <v>84</v>
      </c>
    </row>
    <row r="36" spans="1:6" s="58" customFormat="1" ht="32.25" thickBot="1">
      <c r="A36" s="62" t="s">
        <v>83</v>
      </c>
      <c r="B36" s="63" t="s">
        <v>15</v>
      </c>
      <c r="C36" s="72" t="s">
        <v>29</v>
      </c>
      <c r="D36" s="64">
        <v>2</v>
      </c>
      <c r="E36" s="73">
        <v>130</v>
      </c>
      <c r="F36" s="64">
        <f t="shared" si="6"/>
        <v>260</v>
      </c>
    </row>
    <row r="37" spans="1:6" s="66" customFormat="1" ht="15.75" customHeight="1" thickBot="1">
      <c r="A37" s="80" t="s">
        <v>10</v>
      </c>
      <c r="B37" s="81"/>
      <c r="C37" s="81"/>
      <c r="D37" s="81"/>
      <c r="E37" s="82"/>
      <c r="F37" s="65">
        <f>SUM(F33:F36)</f>
        <v>862.32799999999997</v>
      </c>
    </row>
    <row r="38" spans="1:6" s="66" customFormat="1" ht="15" customHeight="1" thickBot="1">
      <c r="A38" s="67">
        <v>5</v>
      </c>
      <c r="B38" s="77" t="s">
        <v>47</v>
      </c>
      <c r="C38" s="78"/>
      <c r="D38" s="78"/>
      <c r="E38" s="78"/>
      <c r="F38" s="79"/>
    </row>
    <row r="39" spans="1:6" s="58" customFormat="1" ht="31.5" customHeight="1">
      <c r="A39" s="55" t="s">
        <v>20</v>
      </c>
      <c r="B39" s="56" t="s">
        <v>23</v>
      </c>
      <c r="C39" s="68" t="s">
        <v>7</v>
      </c>
      <c r="D39" s="57">
        <v>1000</v>
      </c>
      <c r="E39" s="69">
        <v>9.81</v>
      </c>
      <c r="F39" s="57">
        <f t="shared" ref="F39:F40" si="7">E39*D39</f>
        <v>9810</v>
      </c>
    </row>
    <row r="40" spans="1:6" s="58" customFormat="1" ht="31.5">
      <c r="A40" s="59" t="s">
        <v>84</v>
      </c>
      <c r="B40" s="60" t="s">
        <v>54</v>
      </c>
      <c r="C40" s="70" t="s">
        <v>6</v>
      </c>
      <c r="D40" s="61">
        <v>2</v>
      </c>
      <c r="E40" s="71">
        <v>823.35</v>
      </c>
      <c r="F40" s="61">
        <f t="shared" si="7"/>
        <v>1646.7</v>
      </c>
    </row>
    <row r="41" spans="1:6" s="58" customFormat="1">
      <c r="A41" s="59" t="s">
        <v>21</v>
      </c>
      <c r="B41" s="60" t="s">
        <v>55</v>
      </c>
      <c r="C41" s="70" t="s">
        <v>6</v>
      </c>
      <c r="D41" s="61">
        <v>2</v>
      </c>
      <c r="E41" s="71">
        <v>1794.92</v>
      </c>
      <c r="F41" s="61">
        <f t="shared" ref="F41" si="8">E41*D41</f>
        <v>3589.84</v>
      </c>
    </row>
    <row r="42" spans="1:6" s="58" customFormat="1" ht="32.25" thickBot="1">
      <c r="A42" s="62" t="s">
        <v>22</v>
      </c>
      <c r="B42" s="63" t="s">
        <v>26</v>
      </c>
      <c r="C42" s="72" t="s">
        <v>6</v>
      </c>
      <c r="D42" s="64">
        <v>1</v>
      </c>
      <c r="E42" s="73">
        <v>500</v>
      </c>
      <c r="F42" s="64">
        <f t="shared" ref="F42" si="9">E42*D42</f>
        <v>500</v>
      </c>
    </row>
    <row r="43" spans="1:6" s="66" customFormat="1" ht="15.75" customHeight="1" thickBot="1">
      <c r="A43" s="80" t="s">
        <v>10</v>
      </c>
      <c r="B43" s="81"/>
      <c r="C43" s="81"/>
      <c r="D43" s="81"/>
      <c r="E43" s="82"/>
      <c r="F43" s="65">
        <f>SUM(F39:F42)</f>
        <v>15546.54</v>
      </c>
    </row>
    <row r="44" spans="1:6" s="66" customFormat="1" ht="15" customHeight="1" thickBot="1">
      <c r="A44" s="67">
        <v>6</v>
      </c>
      <c r="B44" s="77" t="s">
        <v>24</v>
      </c>
      <c r="C44" s="78"/>
      <c r="D44" s="78"/>
      <c r="E44" s="78"/>
      <c r="F44" s="79"/>
    </row>
    <row r="45" spans="1:6" s="58" customFormat="1" ht="18" customHeight="1">
      <c r="A45" s="55" t="s">
        <v>85</v>
      </c>
      <c r="B45" s="56" t="s">
        <v>25</v>
      </c>
      <c r="C45" s="68" t="s">
        <v>29</v>
      </c>
      <c r="D45" s="57">
        <v>1</v>
      </c>
      <c r="E45" s="69">
        <v>2000</v>
      </c>
      <c r="F45" s="57">
        <f t="shared" ref="F45:F47" si="10">E45*D45</f>
        <v>2000</v>
      </c>
    </row>
    <row r="46" spans="1:6" s="58" customFormat="1" ht="31.5" customHeight="1">
      <c r="A46" s="59" t="s">
        <v>86</v>
      </c>
      <c r="B46" s="60" t="s">
        <v>27</v>
      </c>
      <c r="C46" s="70" t="s">
        <v>29</v>
      </c>
      <c r="D46" s="61">
        <v>1</v>
      </c>
      <c r="E46" s="71">
        <v>500</v>
      </c>
      <c r="F46" s="61">
        <f t="shared" si="10"/>
        <v>500</v>
      </c>
    </row>
    <row r="47" spans="1:6" s="58" customFormat="1" ht="31.5">
      <c r="A47" s="59" t="s">
        <v>87</v>
      </c>
      <c r="B47" s="60" t="s">
        <v>28</v>
      </c>
      <c r="C47" s="70" t="s">
        <v>29</v>
      </c>
      <c r="D47" s="61">
        <v>5</v>
      </c>
      <c r="E47" s="71">
        <v>1000</v>
      </c>
      <c r="F47" s="61">
        <f t="shared" si="10"/>
        <v>5000</v>
      </c>
    </row>
    <row r="48" spans="1:6" s="58" customFormat="1" ht="16.5" thickBot="1">
      <c r="A48" s="62" t="s">
        <v>88</v>
      </c>
      <c r="B48" s="63" t="s">
        <v>31</v>
      </c>
      <c r="C48" s="72" t="s">
        <v>29</v>
      </c>
      <c r="D48" s="64">
        <v>5</v>
      </c>
      <c r="E48" s="73">
        <v>1000</v>
      </c>
      <c r="F48" s="64">
        <f t="shared" ref="F48" si="11">E48*D48</f>
        <v>5000</v>
      </c>
    </row>
    <row r="49" spans="1:6" s="66" customFormat="1" ht="15.75" customHeight="1" thickBot="1">
      <c r="A49" s="80" t="s">
        <v>10</v>
      </c>
      <c r="B49" s="81"/>
      <c r="C49" s="81"/>
      <c r="D49" s="81"/>
      <c r="E49" s="82"/>
      <c r="F49" s="65">
        <f>SUM(F45:F48)</f>
        <v>12500</v>
      </c>
    </row>
    <row r="50" spans="1:6" s="66" customFormat="1" ht="15.75" customHeight="1" thickBot="1">
      <c r="A50" s="83" t="s">
        <v>30</v>
      </c>
      <c r="B50" s="84"/>
      <c r="C50" s="84"/>
      <c r="D50" s="84"/>
      <c r="E50" s="85"/>
      <c r="F50" s="65">
        <f>F49+F43+F37+F31+F23+F13</f>
        <v>171590.22400000002</v>
      </c>
    </row>
    <row r="52" spans="1:6" s="11" customFormat="1" ht="17.25" customHeight="1">
      <c r="A52" s="74" t="s">
        <v>32</v>
      </c>
      <c r="B52" s="74"/>
      <c r="C52" s="74"/>
      <c r="D52" s="74"/>
      <c r="E52" s="74"/>
      <c r="F52" s="74"/>
    </row>
    <row r="55" spans="1:6" s="11" customFormat="1" ht="17.25" customHeight="1">
      <c r="A55" s="75" t="s">
        <v>33</v>
      </c>
      <c r="B55" s="76"/>
      <c r="C55" s="76"/>
      <c r="D55" s="76"/>
      <c r="E55" s="76"/>
      <c r="F55" s="76"/>
    </row>
    <row r="56" spans="1:6" s="11" customFormat="1" ht="17.25" customHeight="1">
      <c r="A56" s="74" t="s">
        <v>34</v>
      </c>
      <c r="B56" s="74"/>
      <c r="C56" s="74"/>
      <c r="D56" s="74"/>
      <c r="E56" s="74"/>
      <c r="F56" s="74"/>
    </row>
  </sheetData>
  <mergeCells count="18">
    <mergeCell ref="B24:F24"/>
    <mergeCell ref="A31:E31"/>
    <mergeCell ref="B32:F32"/>
    <mergeCell ref="A37:E37"/>
    <mergeCell ref="A1:F1"/>
    <mergeCell ref="A2:F2"/>
    <mergeCell ref="B5:F5"/>
    <mergeCell ref="B14:F14"/>
    <mergeCell ref="A13:E13"/>
    <mergeCell ref="A23:E23"/>
    <mergeCell ref="A52:F52"/>
    <mergeCell ref="A55:F55"/>
    <mergeCell ref="A56:F56"/>
    <mergeCell ref="B38:F38"/>
    <mergeCell ref="A43:E43"/>
    <mergeCell ref="B44:F44"/>
    <mergeCell ref="A49:E49"/>
    <mergeCell ref="A50:E50"/>
  </mergeCells>
  <printOptions horizontalCentered="1"/>
  <pageMargins left="0.59055118110236227" right="0.39370078740157483" top="0.59055118110236227" bottom="0.39370078740157483" header="0.31496062992125984" footer="0.31496062992125984"/>
  <pageSetup paperSize="9" scale="64" orientation="portrait" horizontalDpi="300" verticalDpi="300" r:id="rId1"/>
  <headerFooter>
    <oddHeader>&amp;CPREFEITURA MUNICIPAL DE MATINHOS/PR</oddHead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view="pageBreakPreview" zoomScale="80" zoomScaleSheetLayoutView="80" workbookViewId="0">
      <selection activeCell="R22" sqref="R22"/>
    </sheetView>
  </sheetViews>
  <sheetFormatPr defaultRowHeight="15"/>
  <cols>
    <col min="1" max="1" width="9.28515625" bestFit="1" customWidth="1"/>
    <col min="2" max="2" width="42.140625" style="13" bestFit="1" customWidth="1"/>
    <col min="4" max="4" width="14.7109375" bestFit="1" customWidth="1"/>
    <col min="5" max="6" width="13.7109375" bestFit="1" customWidth="1"/>
    <col min="7" max="7" width="16.42578125" bestFit="1" customWidth="1"/>
    <col min="8" max="8" width="9.28515625" style="14" bestFit="1" customWidth="1"/>
  </cols>
  <sheetData>
    <row r="1" spans="1:8" s="5" customFormat="1" ht="21" customHeight="1" thickBot="1">
      <c r="A1" s="93" t="s">
        <v>37</v>
      </c>
      <c r="B1" s="94"/>
      <c r="C1" s="94"/>
      <c r="D1" s="94"/>
      <c r="E1" s="94"/>
      <c r="F1" s="94"/>
      <c r="G1" s="94"/>
      <c r="H1" s="95"/>
    </row>
    <row r="2" spans="1:8" s="5" customFormat="1" ht="21" customHeight="1" thickBot="1">
      <c r="A2" s="93" t="s">
        <v>48</v>
      </c>
      <c r="B2" s="94"/>
      <c r="C2" s="94"/>
      <c r="D2" s="94"/>
      <c r="E2" s="94"/>
      <c r="F2" s="94"/>
      <c r="G2" s="94"/>
      <c r="H2" s="95"/>
    </row>
    <row r="3" spans="1:8" ht="15.75" thickBot="1">
      <c r="A3" s="96" t="s">
        <v>0</v>
      </c>
      <c r="B3" s="105" t="s">
        <v>38</v>
      </c>
      <c r="C3" s="106"/>
      <c r="D3" s="109" t="s">
        <v>39</v>
      </c>
      <c r="E3" s="110"/>
      <c r="F3" s="111"/>
      <c r="G3" s="45"/>
      <c r="H3" s="46" t="s">
        <v>40</v>
      </c>
    </row>
    <row r="4" spans="1:8" ht="15.75" thickBot="1">
      <c r="A4" s="98"/>
      <c r="B4" s="107"/>
      <c r="C4" s="108"/>
      <c r="D4" s="47">
        <v>30</v>
      </c>
      <c r="E4" s="48">
        <v>60</v>
      </c>
      <c r="F4" s="49">
        <v>90</v>
      </c>
      <c r="G4" s="51" t="s">
        <v>41</v>
      </c>
      <c r="H4" s="50" t="s">
        <v>42</v>
      </c>
    </row>
    <row r="5" spans="1:8">
      <c r="A5" s="112">
        <v>1</v>
      </c>
      <c r="B5" s="113" t="str">
        <f>ORÇAMENTO!B5</f>
        <v>COBERTURA/PAREDES/MURO</v>
      </c>
      <c r="C5" s="17" t="s">
        <v>43</v>
      </c>
      <c r="D5" s="19">
        <f>D6*$G5</f>
        <v>67485.55</v>
      </c>
      <c r="E5" s="22">
        <f>E6*$G5</f>
        <v>67485.55</v>
      </c>
      <c r="F5" s="19">
        <f>F6*$G5</f>
        <v>0</v>
      </c>
      <c r="G5" s="25">
        <f>ORÇAMENTO!F13</f>
        <v>134971.1</v>
      </c>
      <c r="H5" s="28"/>
    </row>
    <row r="6" spans="1:8">
      <c r="A6" s="100"/>
      <c r="B6" s="102"/>
      <c r="C6" s="18" t="s">
        <v>44</v>
      </c>
      <c r="D6" s="20">
        <v>0.5</v>
      </c>
      <c r="E6" s="23">
        <v>0.5</v>
      </c>
      <c r="F6" s="20"/>
      <c r="G6" s="26">
        <f>SUM(D6:F6)</f>
        <v>1</v>
      </c>
      <c r="H6" s="20">
        <f>G5/$G17</f>
        <v>0.78658968357078429</v>
      </c>
    </row>
    <row r="7" spans="1:8">
      <c r="A7" s="100">
        <v>2</v>
      </c>
      <c r="B7" s="101" t="str">
        <f>ORÇAMENTO!B14</f>
        <v>VESTIÁRIOS FEMININO e MASCULINO</v>
      </c>
      <c r="C7" s="18" t="s">
        <v>43</v>
      </c>
      <c r="D7" s="21">
        <f>D8*$G7</f>
        <v>542.72479999999996</v>
      </c>
      <c r="E7" s="24">
        <f>E8*$G7</f>
        <v>2170.8991999999998</v>
      </c>
      <c r="F7" s="21">
        <f>F8*$G7</f>
        <v>2713.6239999999998</v>
      </c>
      <c r="G7" s="27">
        <f>ORÇAMENTO!F23</f>
        <v>5427.2479999999996</v>
      </c>
      <c r="H7" s="20"/>
    </row>
    <row r="8" spans="1:8">
      <c r="A8" s="100"/>
      <c r="B8" s="102"/>
      <c r="C8" s="18" t="s">
        <v>44</v>
      </c>
      <c r="D8" s="20">
        <v>0.1</v>
      </c>
      <c r="E8" s="23">
        <v>0.4</v>
      </c>
      <c r="F8" s="20">
        <v>0.5</v>
      </c>
      <c r="G8" s="26">
        <f>SUM(D8:F8)</f>
        <v>1</v>
      </c>
      <c r="H8" s="20">
        <f>G7/G17</f>
        <v>3.1629121248772304E-2</v>
      </c>
    </row>
    <row r="9" spans="1:8">
      <c r="A9" s="100">
        <v>3</v>
      </c>
      <c r="B9" s="101" t="str">
        <f>ORÇAMENTO!B24</f>
        <v>BWCs FEMININO e MASCULINO</v>
      </c>
      <c r="C9" s="18" t="s">
        <v>43</v>
      </c>
      <c r="D9" s="21">
        <f>D10*$G9</f>
        <v>228.30079999999998</v>
      </c>
      <c r="E9" s="24">
        <f>E10*$G9</f>
        <v>913.20319999999992</v>
      </c>
      <c r="F9" s="21">
        <f>F10*$G9</f>
        <v>1141.5039999999999</v>
      </c>
      <c r="G9" s="27">
        <f>ORÇAMENTO!F31</f>
        <v>2283.0079999999998</v>
      </c>
      <c r="H9" s="20"/>
    </row>
    <row r="10" spans="1:8">
      <c r="A10" s="100"/>
      <c r="B10" s="102"/>
      <c r="C10" s="18" t="s">
        <v>44</v>
      </c>
      <c r="D10" s="20">
        <v>0.1</v>
      </c>
      <c r="E10" s="23">
        <v>0.4</v>
      </c>
      <c r="F10" s="20">
        <v>0.5</v>
      </c>
      <c r="G10" s="26">
        <f>SUM(D10:F10)</f>
        <v>1</v>
      </c>
      <c r="H10" s="20">
        <f>G9/G17</f>
        <v>1.3305000406083739E-2</v>
      </c>
    </row>
    <row r="11" spans="1:8">
      <c r="A11" s="100">
        <v>4</v>
      </c>
      <c r="B11" s="101" t="str">
        <f>ORÇAMENTO!B32</f>
        <v>VESTIÁRIOS e BWC - ADMINISTRAÇÃO</v>
      </c>
      <c r="C11" s="18" t="s">
        <v>43</v>
      </c>
      <c r="D11" s="21">
        <f>D12*$G11</f>
        <v>86.232799999999997</v>
      </c>
      <c r="E11" s="24">
        <f>E12*$G11</f>
        <v>344.93119999999999</v>
      </c>
      <c r="F11" s="21">
        <f>F12*$G11</f>
        <v>431.16399999999999</v>
      </c>
      <c r="G11" s="27">
        <f>ORÇAMENTO!F37</f>
        <v>862.32799999999997</v>
      </c>
      <c r="H11" s="20"/>
    </row>
    <row r="12" spans="1:8">
      <c r="A12" s="100"/>
      <c r="B12" s="102"/>
      <c r="C12" s="18" t="s">
        <v>44</v>
      </c>
      <c r="D12" s="20">
        <v>0.1</v>
      </c>
      <c r="E12" s="23">
        <v>0.4</v>
      </c>
      <c r="F12" s="20">
        <v>0.5</v>
      </c>
      <c r="G12" s="26">
        <f>SUM(D12:F12)</f>
        <v>1</v>
      </c>
      <c r="H12" s="20">
        <f>G13/G17</f>
        <v>9.0602714056716882E-2</v>
      </c>
    </row>
    <row r="13" spans="1:8">
      <c r="A13" s="100">
        <v>5</v>
      </c>
      <c r="B13" s="101" t="str">
        <f>ORÇAMENTO!B38</f>
        <v>GINÁSIO DE ESPORTES (PINTURA)</v>
      </c>
      <c r="C13" s="18" t="s">
        <v>43</v>
      </c>
      <c r="D13" s="21">
        <f>D14*$G13</f>
        <v>0</v>
      </c>
      <c r="E13" s="24">
        <f>E14*$G13</f>
        <v>4663.9620000000004</v>
      </c>
      <c r="F13" s="21">
        <f>F14*$G13</f>
        <v>10882.578</v>
      </c>
      <c r="G13" s="27">
        <f>ORÇAMENTO!F43</f>
        <v>15546.54</v>
      </c>
      <c r="H13" s="20"/>
    </row>
    <row r="14" spans="1:8">
      <c r="A14" s="100"/>
      <c r="B14" s="102"/>
      <c r="C14" s="18" t="s">
        <v>44</v>
      </c>
      <c r="D14" s="20"/>
      <c r="E14" s="23">
        <v>0.3</v>
      </c>
      <c r="F14" s="20">
        <v>0.7</v>
      </c>
      <c r="G14" s="26">
        <f>SUM(D14:F14)</f>
        <v>1</v>
      </c>
      <c r="H14" s="20">
        <f>G13/G17</f>
        <v>9.0602714056716882E-2</v>
      </c>
    </row>
    <row r="15" spans="1:8">
      <c r="A15" s="100">
        <v>6</v>
      </c>
      <c r="B15" s="101" t="str">
        <f>ORÇAMENTO!B44</f>
        <v>SERVIÇOS COMPLEMENTARES</v>
      </c>
      <c r="C15" s="18" t="s">
        <v>43</v>
      </c>
      <c r="D15" s="21">
        <f>D16*$G15</f>
        <v>1250</v>
      </c>
      <c r="E15" s="24">
        <f>E16*$G15</f>
        <v>2500</v>
      </c>
      <c r="F15" s="21">
        <f>F16*$G15</f>
        <v>8750</v>
      </c>
      <c r="G15" s="27">
        <f>ORÇAMENTO!F49</f>
        <v>12500</v>
      </c>
      <c r="H15" s="20"/>
    </row>
    <row r="16" spans="1:8" ht="15.75" thickBot="1">
      <c r="A16" s="103"/>
      <c r="B16" s="104"/>
      <c r="C16" s="29" t="s">
        <v>44</v>
      </c>
      <c r="D16" s="30">
        <v>0.1</v>
      </c>
      <c r="E16" s="31">
        <v>0.2</v>
      </c>
      <c r="F16" s="30">
        <v>0.7</v>
      </c>
      <c r="G16" s="32">
        <f>SUM(D16:F16)</f>
        <v>1</v>
      </c>
      <c r="H16" s="30">
        <f>G15/G17</f>
        <v>7.2847972970767838E-2</v>
      </c>
    </row>
    <row r="17" spans="1:8">
      <c r="A17" s="96" t="s">
        <v>45</v>
      </c>
      <c r="B17" s="97"/>
      <c r="C17" s="33" t="s">
        <v>43</v>
      </c>
      <c r="D17" s="19">
        <f>D15+D13+D11+D9+D7+D5</f>
        <v>69592.808400000009</v>
      </c>
      <c r="E17" s="22">
        <f>E15+E13+E11+E9+E7+E5</f>
        <v>78078.545599999998</v>
      </c>
      <c r="F17" s="19">
        <f>F15+F13+F11+F9+F7+F5</f>
        <v>23918.870000000003</v>
      </c>
      <c r="G17" s="22">
        <f>G15+G13+G11+G9+G7+G5</f>
        <v>171590.22400000002</v>
      </c>
      <c r="H17" s="37"/>
    </row>
    <row r="18" spans="1:8" ht="15.75" thickBot="1">
      <c r="A18" s="98"/>
      <c r="B18" s="99"/>
      <c r="C18" s="34" t="s">
        <v>44</v>
      </c>
      <c r="D18" s="30">
        <f>D17/$G17</f>
        <v>0.40557560202264203</v>
      </c>
      <c r="E18" s="31">
        <f>E17/$G17</f>
        <v>0.45502910235725313</v>
      </c>
      <c r="F18" s="30">
        <f>F17/$G17</f>
        <v>0.1393952956201048</v>
      </c>
      <c r="G18" s="32">
        <f>SUM(D18:F18)</f>
        <v>1</v>
      </c>
      <c r="H18" s="38"/>
    </row>
    <row r="19" spans="1:8">
      <c r="A19" s="96" t="s">
        <v>46</v>
      </c>
      <c r="B19" s="97"/>
      <c r="C19" s="35" t="s">
        <v>43</v>
      </c>
      <c r="D19" s="15">
        <f>D17</f>
        <v>69592.808400000009</v>
      </c>
      <c r="E19" s="15">
        <f>D19+E17</f>
        <v>147671.35399999999</v>
      </c>
      <c r="F19" s="39">
        <f>E19+F17</f>
        <v>171590.22399999999</v>
      </c>
      <c r="G19" s="43"/>
      <c r="H19" s="41"/>
    </row>
    <row r="20" spans="1:8" ht="15.75" thickBot="1">
      <c r="A20" s="98"/>
      <c r="B20" s="99"/>
      <c r="C20" s="36" t="s">
        <v>44</v>
      </c>
      <c r="D20" s="16">
        <f>D19/F19</f>
        <v>0.40557560202264215</v>
      </c>
      <c r="E20" s="16">
        <f>E19/F19</f>
        <v>0.86060470437989522</v>
      </c>
      <c r="F20" s="40">
        <f>F19/G17</f>
        <v>0.99999999999999978</v>
      </c>
      <c r="G20" s="44"/>
      <c r="H20" s="42"/>
    </row>
    <row r="23" spans="1:8" s="11" customFormat="1" ht="17.25" customHeight="1">
      <c r="A23" s="74" t="s">
        <v>32</v>
      </c>
      <c r="B23" s="74"/>
      <c r="C23" s="74"/>
      <c r="D23" s="74"/>
      <c r="E23" s="74"/>
      <c r="F23" s="74"/>
      <c r="G23" s="74"/>
      <c r="H23" s="74"/>
    </row>
    <row r="24" spans="1:8" s="5" customFormat="1" ht="15.75">
      <c r="A24" s="12"/>
      <c r="B24" s="2"/>
      <c r="C24" s="3"/>
      <c r="D24" s="4"/>
      <c r="E24" s="4"/>
      <c r="F24" s="4"/>
    </row>
    <row r="25" spans="1:8" s="5" customFormat="1" ht="15.75">
      <c r="A25" s="12"/>
      <c r="B25" s="2"/>
      <c r="C25" s="3"/>
      <c r="D25" s="4"/>
      <c r="E25" s="4"/>
      <c r="F25" s="4"/>
    </row>
    <row r="26" spans="1:8" s="11" customFormat="1" ht="17.25" customHeight="1">
      <c r="A26" s="75" t="s">
        <v>33</v>
      </c>
      <c r="B26" s="75"/>
      <c r="C26" s="75"/>
      <c r="D26" s="75"/>
      <c r="E26" s="75"/>
      <c r="F26" s="75"/>
      <c r="G26" s="75"/>
      <c r="H26" s="75"/>
    </row>
    <row r="27" spans="1:8" s="11" customFormat="1" ht="17.25" customHeight="1">
      <c r="A27" s="74" t="s">
        <v>34</v>
      </c>
      <c r="B27" s="74"/>
      <c r="C27" s="74"/>
      <c r="D27" s="74"/>
      <c r="E27" s="74"/>
      <c r="F27" s="74"/>
      <c r="G27" s="74"/>
      <c r="H27" s="74"/>
    </row>
  </sheetData>
  <mergeCells count="22">
    <mergeCell ref="B11:B12"/>
    <mergeCell ref="A3:A4"/>
    <mergeCell ref="B3:C4"/>
    <mergeCell ref="D3:F3"/>
    <mergeCell ref="A5:A6"/>
    <mergeCell ref="B5:B6"/>
    <mergeCell ref="A26:H26"/>
    <mergeCell ref="A27:H27"/>
    <mergeCell ref="A1:H1"/>
    <mergeCell ref="A2:H2"/>
    <mergeCell ref="A17:B18"/>
    <mergeCell ref="A19:B20"/>
    <mergeCell ref="A23:H23"/>
    <mergeCell ref="A13:A14"/>
    <mergeCell ref="B13:B14"/>
    <mergeCell ref="A15:A16"/>
    <mergeCell ref="B15:B16"/>
    <mergeCell ref="A7:A8"/>
    <mergeCell ref="B7:B8"/>
    <mergeCell ref="A9:A10"/>
    <mergeCell ref="B9:B10"/>
    <mergeCell ref="A11:A1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CRONOGRAMA</vt:lpstr>
      <vt:lpstr>ORÇAMENTO!Titulos_de_impressao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</dc:creator>
  <cp:lastModifiedBy>franciele</cp:lastModifiedBy>
  <cp:lastPrinted>2013-05-21T13:43:26Z</cp:lastPrinted>
  <dcterms:created xsi:type="dcterms:W3CDTF">2013-02-22T11:40:24Z</dcterms:created>
  <dcterms:modified xsi:type="dcterms:W3CDTF">2013-05-21T13:43:47Z</dcterms:modified>
</cp:coreProperties>
</file>